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I\โครงการตรวจประเมินGIปี68\"/>
    </mc:Choice>
  </mc:AlternateContent>
  <xr:revisionPtr revIDLastSave="0" documentId="8_{B031124B-DEFD-408D-8350-4218A120CEA4}" xr6:coauthVersionLast="47" xr6:coauthVersionMax="47" xr10:uidLastSave="{00000000-0000-0000-0000-000000000000}"/>
  <bookViews>
    <workbookView xWindow="-108" yWindow="-108" windowWidth="18648" windowHeight="11784" activeTab="1" xr2:uid="{1A999730-8CC4-417F-A2B0-BE751EC26776}"/>
  </bookViews>
  <sheets>
    <sheet name="2558" sheetId="3" r:id="rId1"/>
    <sheet name="2566" sheetId="2" r:id="rId2"/>
    <sheet name="2567" sheetId="1" r:id="rId3"/>
    <sheet name="EF TGO AR5" sheetId="4" r:id="rId4"/>
    <sheet name="1_คำนวณลงรายงาน" sheetId="7" r:id="rId5"/>
    <sheet name="2_สรุปผลการปล่อย GHG" sheetId="8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2" l="1"/>
  <c r="P43" i="2"/>
  <c r="P42" i="2"/>
  <c r="P40" i="2"/>
  <c r="R40" i="2" s="1"/>
  <c r="P39" i="2"/>
  <c r="R39" i="2" s="1"/>
  <c r="P38" i="2"/>
  <c r="R38" i="2" s="1"/>
  <c r="P37" i="2"/>
  <c r="R37" i="2" s="1"/>
  <c r="P36" i="2"/>
  <c r="D27" i="7" s="1"/>
  <c r="P35" i="2"/>
  <c r="R35" i="2" s="1"/>
  <c r="P32" i="2"/>
  <c r="R32" i="2" s="1"/>
  <c r="P31" i="2"/>
  <c r="R31" i="2" s="1"/>
  <c r="P30" i="2"/>
  <c r="D24" i="7" s="1"/>
  <c r="P29" i="2"/>
  <c r="R29" i="2" s="1"/>
  <c r="P27" i="2"/>
  <c r="R27" i="2" s="1"/>
  <c r="P26" i="2"/>
  <c r="D20" i="7" s="1"/>
  <c r="P25" i="2"/>
  <c r="D19" i="7" s="1"/>
  <c r="P24" i="2"/>
  <c r="R24" i="2" s="1"/>
  <c r="P23" i="2"/>
  <c r="R23" i="2" s="1"/>
  <c r="P22" i="2"/>
  <c r="R22" i="2" s="1"/>
  <c r="P20" i="2"/>
  <c r="D14" i="7" s="1"/>
  <c r="P19" i="2"/>
  <c r="R19" i="2" s="1"/>
  <c r="P18" i="2"/>
  <c r="R18" i="2" s="1"/>
  <c r="P17" i="2"/>
  <c r="R17" i="2" s="1"/>
  <c r="P16" i="2"/>
  <c r="R16" i="2" s="1"/>
  <c r="P15" i="2"/>
  <c r="R15" i="2" s="1"/>
  <c r="P14" i="2"/>
  <c r="D8" i="7" s="1"/>
  <c r="P13" i="2"/>
  <c r="R13" i="2" s="1"/>
  <c r="P12" i="2"/>
  <c r="R12" i="2" s="1"/>
  <c r="P11" i="2"/>
  <c r="R11" i="2" s="1"/>
  <c r="P10" i="2"/>
  <c r="R10" i="2" s="1"/>
  <c r="P27" i="1"/>
  <c r="R27" i="1" s="1"/>
  <c r="P20" i="1"/>
  <c r="C14" i="7" s="1"/>
  <c r="P19" i="1"/>
  <c r="C13" i="7" s="1"/>
  <c r="P32" i="1"/>
  <c r="R32" i="1" s="1"/>
  <c r="P31" i="1"/>
  <c r="R31" i="1" s="1"/>
  <c r="R26" i="1"/>
  <c r="R19" i="1"/>
  <c r="E31" i="7"/>
  <c r="B31" i="7"/>
  <c r="A31" i="7"/>
  <c r="E30" i="7"/>
  <c r="B30" i="7"/>
  <c r="A30" i="7"/>
  <c r="E29" i="7"/>
  <c r="B29" i="7"/>
  <c r="A29" i="7"/>
  <c r="E28" i="7"/>
  <c r="D28" i="7"/>
  <c r="B28" i="7"/>
  <c r="A28" i="7"/>
  <c r="E27" i="7"/>
  <c r="C27" i="7"/>
  <c r="B27" i="7"/>
  <c r="A27" i="7"/>
  <c r="E26" i="7"/>
  <c r="C26" i="7"/>
  <c r="B26" i="7"/>
  <c r="A26" i="7"/>
  <c r="A24" i="7"/>
  <c r="B24" i="7"/>
  <c r="E24" i="7"/>
  <c r="A17" i="7"/>
  <c r="B17" i="7"/>
  <c r="E17" i="7"/>
  <c r="A18" i="7"/>
  <c r="B18" i="7"/>
  <c r="E18" i="7"/>
  <c r="A19" i="7"/>
  <c r="B19" i="7"/>
  <c r="C19" i="7"/>
  <c r="E19" i="7"/>
  <c r="A20" i="7"/>
  <c r="B20" i="7"/>
  <c r="E20" i="7"/>
  <c r="A21" i="7"/>
  <c r="B21" i="7"/>
  <c r="D21" i="7"/>
  <c r="E21" i="7"/>
  <c r="E23" i="7"/>
  <c r="B23" i="7"/>
  <c r="A23" i="7"/>
  <c r="E16" i="7"/>
  <c r="P22" i="1"/>
  <c r="C16" i="7" s="1"/>
  <c r="B16" i="7"/>
  <c r="A16" i="7"/>
  <c r="E5" i="7"/>
  <c r="E6" i="7"/>
  <c r="E7" i="7"/>
  <c r="E8" i="7"/>
  <c r="E9" i="7"/>
  <c r="E10" i="7"/>
  <c r="E11" i="7"/>
  <c r="E12" i="7"/>
  <c r="E13" i="7"/>
  <c r="E14" i="7"/>
  <c r="E4" i="7"/>
  <c r="D7" i="7"/>
  <c r="C4" i="7"/>
  <c r="B5" i="7"/>
  <c r="B6" i="7"/>
  <c r="B7" i="7"/>
  <c r="B8" i="7"/>
  <c r="B9" i="7"/>
  <c r="B10" i="7"/>
  <c r="B11" i="7"/>
  <c r="B12" i="7"/>
  <c r="B13" i="7"/>
  <c r="B14" i="7"/>
  <c r="B4" i="7"/>
  <c r="A5" i="7"/>
  <c r="A6" i="7"/>
  <c r="A7" i="7"/>
  <c r="A8" i="7"/>
  <c r="A9" i="7"/>
  <c r="A10" i="7"/>
  <c r="A11" i="7"/>
  <c r="A12" i="7"/>
  <c r="A13" i="7"/>
  <c r="A14" i="7"/>
  <c r="A4" i="7"/>
  <c r="P44" i="1"/>
  <c r="P43" i="1"/>
  <c r="P42" i="1"/>
  <c r="P40" i="1"/>
  <c r="R40" i="1" s="1"/>
  <c r="P39" i="1"/>
  <c r="R39" i="1" s="1"/>
  <c r="P38" i="1"/>
  <c r="R38" i="1" s="1"/>
  <c r="P37" i="1"/>
  <c r="R37" i="1" s="1"/>
  <c r="P36" i="1"/>
  <c r="R36" i="1" s="1"/>
  <c r="P35" i="1"/>
  <c r="R35" i="1" s="1"/>
  <c r="P30" i="1"/>
  <c r="R30" i="1" s="1"/>
  <c r="P29" i="1"/>
  <c r="R29" i="1" s="1"/>
  <c r="P26" i="1"/>
  <c r="P25" i="1"/>
  <c r="R25" i="1" s="1"/>
  <c r="P24" i="1"/>
  <c r="R24" i="1" s="1"/>
  <c r="P23" i="1"/>
  <c r="R23" i="1" s="1"/>
  <c r="P18" i="1"/>
  <c r="R18" i="1" s="1"/>
  <c r="P17" i="1"/>
  <c r="C11" i="7" s="1"/>
  <c r="P16" i="1"/>
  <c r="R16" i="1" s="1"/>
  <c r="P15" i="1"/>
  <c r="R15" i="1" s="1"/>
  <c r="P14" i="1"/>
  <c r="R14" i="1" s="1"/>
  <c r="P13" i="1"/>
  <c r="R13" i="1" s="1"/>
  <c r="P12" i="1"/>
  <c r="C6" i="7" s="1"/>
  <c r="P11" i="1"/>
  <c r="R11" i="1" s="1"/>
  <c r="P10" i="1"/>
  <c r="R10" i="1" s="1"/>
  <c r="P19" i="3"/>
  <c r="R19" i="3" s="1"/>
  <c r="P16" i="3"/>
  <c r="P15" i="3"/>
  <c r="R15" i="3" s="1"/>
  <c r="P14" i="3"/>
  <c r="P13" i="3"/>
  <c r="R13" i="3"/>
  <c r="R41" i="3"/>
  <c r="R40" i="3"/>
  <c r="R39" i="3"/>
  <c r="R38" i="3"/>
  <c r="R37" i="3"/>
  <c r="P36" i="3"/>
  <c r="P27" i="3"/>
  <c r="P26" i="3"/>
  <c r="P25" i="3"/>
  <c r="P24" i="3"/>
  <c r="R11" i="3"/>
  <c r="R12" i="3"/>
  <c r="R16" i="3"/>
  <c r="R20" i="3"/>
  <c r="R21" i="3"/>
  <c r="R22" i="3"/>
  <c r="P47" i="2" l="1"/>
  <c r="F28" i="8" s="1"/>
  <c r="D13" i="7"/>
  <c r="D12" i="7"/>
  <c r="C12" i="7"/>
  <c r="C18" i="7"/>
  <c r="R17" i="1"/>
  <c r="C10" i="7"/>
  <c r="C9" i="7"/>
  <c r="C8" i="7"/>
  <c r="F8" i="7" s="1"/>
  <c r="G8" i="7" s="1"/>
  <c r="C7" i="7"/>
  <c r="F13" i="7"/>
  <c r="G13" i="7" s="1"/>
  <c r="C23" i="7"/>
  <c r="C30" i="7"/>
  <c r="F12" i="7"/>
  <c r="G12" i="7" s="1"/>
  <c r="P47" i="1"/>
  <c r="F15" i="8" s="1"/>
  <c r="D31" i="7"/>
  <c r="F31" i="7" s="1"/>
  <c r="G31" i="7" s="1"/>
  <c r="D29" i="7"/>
  <c r="R36" i="2"/>
  <c r="R41" i="2" s="1"/>
  <c r="C25" i="8" s="1"/>
  <c r="D23" i="7"/>
  <c r="D9" i="7"/>
  <c r="F9" i="7" s="1"/>
  <c r="G9" i="7" s="1"/>
  <c r="D6" i="7"/>
  <c r="F6" i="7" s="1"/>
  <c r="G6" i="7" s="1"/>
  <c r="D5" i="7"/>
  <c r="D4" i="7"/>
  <c r="F4" i="7" s="1"/>
  <c r="G4" i="7" s="1"/>
  <c r="C31" i="7"/>
  <c r="C29" i="7"/>
  <c r="F29" i="7" s="1"/>
  <c r="G29" i="7" s="1"/>
  <c r="C28" i="7"/>
  <c r="F28" i="7"/>
  <c r="G28" i="7" s="1"/>
  <c r="R41" i="1"/>
  <c r="C12" i="8" s="1"/>
  <c r="F27" i="7"/>
  <c r="G27" i="7" s="1"/>
  <c r="D26" i="7"/>
  <c r="F26" i="7" s="1"/>
  <c r="G26" i="7" s="1"/>
  <c r="R30" i="2"/>
  <c r="R14" i="2"/>
  <c r="R25" i="2"/>
  <c r="D30" i="7"/>
  <c r="F30" i="7" s="1"/>
  <c r="G30" i="7" s="1"/>
  <c r="R20" i="2"/>
  <c r="R26" i="2"/>
  <c r="C21" i="7"/>
  <c r="F21" i="7" s="1"/>
  <c r="G21" i="7" s="1"/>
  <c r="R20" i="1"/>
  <c r="R28" i="1" s="1"/>
  <c r="F14" i="7"/>
  <c r="G14" i="7" s="1"/>
  <c r="C24" i="7"/>
  <c r="F24" i="7" s="1"/>
  <c r="G24" i="7" s="1"/>
  <c r="C20" i="7"/>
  <c r="F20" i="7" s="1"/>
  <c r="G20" i="7" s="1"/>
  <c r="F19" i="7"/>
  <c r="G19" i="7" s="1"/>
  <c r="C17" i="7"/>
  <c r="R22" i="1"/>
  <c r="R12" i="1"/>
  <c r="C5" i="7"/>
  <c r="D18" i="7"/>
  <c r="F18" i="7" s="1"/>
  <c r="G18" i="7" s="1"/>
  <c r="D11" i="7"/>
  <c r="F11" i="7" s="1"/>
  <c r="G11" i="7" s="1"/>
  <c r="D10" i="7"/>
  <c r="F10" i="7" s="1"/>
  <c r="G10" i="7" s="1"/>
  <c r="D17" i="7"/>
  <c r="D16" i="7"/>
  <c r="F16" i="7" s="1"/>
  <c r="G16" i="7" s="1"/>
  <c r="F7" i="7"/>
  <c r="G7" i="7" s="1"/>
  <c r="R33" i="1"/>
  <c r="C11" i="8" s="1"/>
  <c r="S29" i="1"/>
  <c r="F23" i="7" l="1"/>
  <c r="G23" i="7" s="1"/>
  <c r="R28" i="2"/>
  <c r="F5" i="7"/>
  <c r="G5" i="7" s="1"/>
  <c r="S37" i="1"/>
  <c r="S36" i="1"/>
  <c r="S35" i="1"/>
  <c r="S39" i="1"/>
  <c r="S38" i="1"/>
  <c r="S40" i="1"/>
  <c r="S35" i="2"/>
  <c r="S40" i="2"/>
  <c r="S39" i="2"/>
  <c r="S38" i="2"/>
  <c r="R33" i="2"/>
  <c r="C24" i="8" s="1"/>
  <c r="S37" i="2"/>
  <c r="S36" i="2"/>
  <c r="S20" i="1"/>
  <c r="S27" i="1"/>
  <c r="S26" i="1"/>
  <c r="S19" i="1"/>
  <c r="S32" i="1"/>
  <c r="S31" i="1"/>
  <c r="S30" i="1"/>
  <c r="S33" i="1"/>
  <c r="F17" i="7"/>
  <c r="G17" i="7" s="1"/>
  <c r="S16" i="1"/>
  <c r="C10" i="8"/>
  <c r="S22" i="1"/>
  <c r="S12" i="1"/>
  <c r="S18" i="1"/>
  <c r="S11" i="1"/>
  <c r="S23" i="1"/>
  <c r="R34" i="1"/>
  <c r="S10" i="1"/>
  <c r="S15" i="1"/>
  <c r="S14" i="1"/>
  <c r="S17" i="1"/>
  <c r="S25" i="1"/>
  <c r="S24" i="1"/>
  <c r="S13" i="1"/>
  <c r="P42" i="3"/>
  <c r="P35" i="3"/>
  <c r="R35" i="3" s="1"/>
  <c r="P34" i="3"/>
  <c r="R34" i="3" s="1"/>
  <c r="P33" i="3"/>
  <c r="R33" i="3" s="1"/>
  <c r="P32" i="3"/>
  <c r="R32" i="3" s="1"/>
  <c r="P31" i="3"/>
  <c r="R31" i="3" s="1"/>
  <c r="P30" i="3"/>
  <c r="R27" i="3"/>
  <c r="R26" i="3"/>
  <c r="R25" i="3"/>
  <c r="P28" i="3"/>
  <c r="R14" i="3"/>
  <c r="P12" i="3"/>
  <c r="P11" i="3"/>
  <c r="P10" i="3"/>
  <c r="R10" i="3" s="1"/>
  <c r="S26" i="2" l="1"/>
  <c r="C23" i="8"/>
  <c r="G32" i="7"/>
  <c r="G33" i="7" s="1"/>
  <c r="S41" i="1"/>
  <c r="S41" i="2"/>
  <c r="S18" i="2"/>
  <c r="S13" i="2"/>
  <c r="R34" i="2"/>
  <c r="S24" i="2"/>
  <c r="S27" i="2"/>
  <c r="S16" i="2"/>
  <c r="S10" i="2"/>
  <c r="S17" i="2"/>
  <c r="S11" i="2"/>
  <c r="S12" i="2"/>
  <c r="S19" i="2"/>
  <c r="S22" i="2"/>
  <c r="S23" i="2"/>
  <c r="S15" i="2"/>
  <c r="S29" i="2"/>
  <c r="S31" i="2"/>
  <c r="S32" i="2"/>
  <c r="S30" i="2"/>
  <c r="S14" i="2"/>
  <c r="S20" i="2"/>
  <c r="S25" i="2"/>
  <c r="T27" i="1"/>
  <c r="T26" i="1"/>
  <c r="T20" i="1"/>
  <c r="T19" i="1"/>
  <c r="C13" i="8"/>
  <c r="E10" i="8"/>
  <c r="E12" i="8"/>
  <c r="E11" i="8"/>
  <c r="S28" i="1"/>
  <c r="T23" i="1"/>
  <c r="T25" i="1"/>
  <c r="T13" i="1"/>
  <c r="T31" i="1"/>
  <c r="T24" i="1"/>
  <c r="T32" i="1"/>
  <c r="T14" i="1"/>
  <c r="T15" i="1"/>
  <c r="T10" i="1"/>
  <c r="T16" i="1"/>
  <c r="T29" i="1"/>
  <c r="T17" i="1"/>
  <c r="T11" i="1"/>
  <c r="T30" i="1"/>
  <c r="T18" i="1"/>
  <c r="T22" i="1"/>
  <c r="T12" i="1"/>
  <c r="R36" i="3"/>
  <c r="R23" i="3"/>
  <c r="S13" i="3" s="1"/>
  <c r="R30" i="3"/>
  <c r="R24" i="3"/>
  <c r="P23" i="3"/>
  <c r="C26" i="8" l="1"/>
  <c r="E23" i="8"/>
  <c r="E25" i="8"/>
  <c r="E24" i="8"/>
  <c r="S33" i="2"/>
  <c r="S28" i="2"/>
  <c r="T18" i="2"/>
  <c r="T13" i="2"/>
  <c r="T24" i="2"/>
  <c r="T27" i="2"/>
  <c r="T16" i="2"/>
  <c r="T10" i="2"/>
  <c r="T17" i="2"/>
  <c r="T29" i="2"/>
  <c r="T11" i="2"/>
  <c r="T12" i="2"/>
  <c r="T19" i="2"/>
  <c r="T31" i="2"/>
  <c r="T22" i="2"/>
  <c r="T32" i="2"/>
  <c r="T23" i="2"/>
  <c r="T15" i="2"/>
  <c r="T25" i="2"/>
  <c r="T14" i="2"/>
  <c r="T30" i="2"/>
  <c r="T26" i="2"/>
  <c r="T20" i="2"/>
  <c r="E13" i="8"/>
  <c r="D10" i="8"/>
  <c r="D15" i="8"/>
  <c r="D11" i="8"/>
  <c r="T34" i="1"/>
  <c r="S16" i="3"/>
  <c r="S22" i="3"/>
  <c r="S12" i="3"/>
  <c r="S21" i="3"/>
  <c r="S14" i="3"/>
  <c r="S20" i="3"/>
  <c r="S15" i="3"/>
  <c r="S11" i="3"/>
  <c r="S19" i="3"/>
  <c r="S10" i="3"/>
  <c r="S23" i="3" s="1"/>
  <c r="R28" i="3"/>
  <c r="R29" i="3" s="1"/>
  <c r="T13" i="3" s="1"/>
  <c r="E26" i="8" l="1"/>
  <c r="D24" i="8"/>
  <c r="D28" i="8"/>
  <c r="D23" i="8"/>
  <c r="T34" i="2"/>
  <c r="D13" i="8"/>
  <c r="S24" i="3"/>
  <c r="S25" i="3"/>
  <c r="S26" i="3"/>
  <c r="S27" i="3"/>
  <c r="D26" i="8" l="1"/>
  <c r="S29" i="3"/>
  <c r="S28" i="3"/>
  <c r="T20" i="3"/>
  <c r="T10" i="3"/>
  <c r="T12" i="3"/>
  <c r="T19" i="3"/>
  <c r="T11" i="3"/>
  <c r="T21" i="3"/>
  <c r="T22" i="3"/>
  <c r="T25" i="3"/>
  <c r="T26" i="3"/>
  <c r="T27" i="3"/>
  <c r="T14" i="3"/>
  <c r="T15" i="3"/>
  <c r="T16" i="3"/>
  <c r="T24" i="3"/>
  <c r="T29" i="3" l="1"/>
  <c r="C3" i="8"/>
  <c r="C3" i="1"/>
  <c r="C4" i="1"/>
</calcChain>
</file>

<file path=xl/sharedStrings.xml><?xml version="1.0" encoding="utf-8"?>
<sst xmlns="http://schemas.openxmlformats.org/spreadsheetml/2006/main" count="530" uniqueCount="180">
  <si>
    <t>ชื่อองค์กร :</t>
  </si>
  <si>
    <t>ชื่อผู้ประสานงาน เบอร์โทร อีเมล์ :</t>
  </si>
  <si>
    <t>ขอบเขต</t>
  </si>
  <si>
    <t>รายการ</t>
  </si>
  <si>
    <t>หน่วย</t>
  </si>
  <si>
    <t>รวม</t>
  </si>
  <si>
    <t>Emission Factor
(kgCO2eq/unit)</t>
  </si>
  <si>
    <t>Total GHG</t>
  </si>
  <si>
    <t>สัดส่วน (%)</t>
  </si>
  <si>
    <t>สัดส่วน (%) (SCOPE 1+2)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</si>
  <si>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</si>
  <si>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</si>
  <si>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</si>
  <si>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</si>
  <si>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</si>
  <si>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</si>
  <si>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</si>
  <si>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</si>
  <si>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</si>
  <si>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</si>
  <si>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</si>
  <si>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</si>
  <si>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(TonCO2e)</t>
  </si>
  <si>
    <t>ขอบเขต 1</t>
  </si>
  <si>
    <t>แหล่งกำเนิดแบบอยู่กับที่</t>
  </si>
  <si>
    <t>ก๊าซธรรมชาติ (Natural gas)</t>
  </si>
  <si>
    <t>scf</t>
  </si>
  <si>
    <t>MJ</t>
  </si>
  <si>
    <t>ถ่านหิน (Sub-bituminous)</t>
  </si>
  <si>
    <t>kg</t>
  </si>
  <si>
    <t>น้ำมันดีเซล</t>
  </si>
  <si>
    <t>litre</t>
  </si>
  <si>
    <t>LPG</t>
  </si>
  <si>
    <t>น้ำมันเตา เกรด C</t>
  </si>
  <si>
    <t>น้ำมันเตา เกรด A</t>
  </si>
  <si>
    <t>น้ำมันเบนซิน</t>
  </si>
  <si>
    <t>แหล่งกำเนิดแบบเคลื่อนที่</t>
  </si>
  <si>
    <t>CNG,NGV</t>
  </si>
  <si>
    <t>ขอบเขต 2</t>
  </si>
  <si>
    <t>พลังงานไฟฟ้า (บิลไฟฟ้า)</t>
  </si>
  <si>
    <t>kWh</t>
  </si>
  <si>
    <t>ไอน้ำ</t>
  </si>
  <si>
    <t>อื่นๆ</t>
  </si>
  <si>
    <t>น้ำประปานครหลวง</t>
  </si>
  <si>
    <t>ลบ.ม.</t>
  </si>
  <si>
    <t>น้ำประปาส่วนภูมิภาค</t>
  </si>
  <si>
    <t>น้ำประปาการนิคมอุตสาหกรรม</t>
  </si>
  <si>
    <t>น้ำอ่อนสำหนับหม้อไอน้ำ</t>
  </si>
  <si>
    <t>น้ำ Reverse Osmosis</t>
  </si>
  <si>
    <t>น้ำ Ion Exchange</t>
  </si>
  <si>
    <t>ข้อมูลผลิตภัณฑ์</t>
  </si>
  <si>
    <t>โปรดระบุผลิตภัณฑ์</t>
  </si>
  <si>
    <r>
      <t>GWP</t>
    </r>
    <r>
      <rPr>
        <b/>
        <vertAlign val="subscript"/>
        <sz val="11"/>
        <color theme="0"/>
        <rFont val="Calibri"/>
        <family val="2"/>
        <scheme val="minor"/>
      </rPr>
      <t>100</t>
    </r>
  </si>
  <si>
    <t>แหล่งที่มาของข้อมูล ได้แก่</t>
  </si>
  <si>
    <t>ที่มา</t>
  </si>
  <si>
    <t>IPCC, AR5</t>
  </si>
  <si>
    <t>พลังงานไฟฟ้า</t>
  </si>
  <si>
    <t>ได้แก่</t>
  </si>
  <si>
    <t>ใบแจ้งหนี้จากการไฟฟ้ำ หรือ AMR meter online ในระบบการไฟฟ้ำ</t>
  </si>
  <si>
    <t>CO2</t>
  </si>
  <si>
    <t>พลังงานความร้อน/ไอน้ำ</t>
  </si>
  <si>
    <t>รายงานการซื้อความร้อน/ไอน้ำ จาก ระบบ SAP หรือจากบัญชี/จัดซื้อ เป็นต้น</t>
  </si>
  <si>
    <t>CH4</t>
  </si>
  <si>
    <t>ปริมาณการใช้เชื้อเพลิง</t>
  </si>
  <si>
    <t>รายงานการเชื้อเพลิง จาก ระบบ SAP หรือจากบัญชี/จัดซื้อ เป็นต้น</t>
  </si>
  <si>
    <t>N2O</t>
  </si>
  <si>
    <t>ปริมาณการใช้น้ำ</t>
  </si>
  <si>
    <t>บิลค่าน้ำ</t>
  </si>
  <si>
    <t>SF6</t>
  </si>
  <si>
    <t>NF3</t>
  </si>
  <si>
    <t>บัญชีรายการก๊าซเรือนกระจก</t>
  </si>
  <si>
    <t>ค่า LCI ปี 2558</t>
  </si>
  <si>
    <t>ก๊าซธรรมชาติ</t>
  </si>
  <si>
    <t>Box</t>
  </si>
  <si>
    <t>ชื่อ</t>
  </si>
  <si>
    <t>Units</t>
  </si>
  <si>
    <t>EMISSION FACTORS</t>
  </si>
  <si>
    <t>แหล่งอ้างอิงข้อมูล</t>
  </si>
  <si>
    <r>
      <t>CO</t>
    </r>
    <r>
      <rPr>
        <b/>
        <vertAlign val="subscript"/>
        <sz val="10"/>
        <color theme="0"/>
        <rFont val="Arial"/>
        <family val="2"/>
      </rPr>
      <t>2</t>
    </r>
  </si>
  <si>
    <r>
      <t>CH</t>
    </r>
    <r>
      <rPr>
        <b/>
        <vertAlign val="subscript"/>
        <sz val="10"/>
        <color theme="0"/>
        <rFont val="Arial"/>
        <family val="2"/>
      </rPr>
      <t>4</t>
    </r>
  </si>
  <si>
    <r>
      <t>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</t>
    </r>
  </si>
  <si>
    <t>Total</t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</si>
  <si>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/unit]</t>
    </r>
  </si>
  <si>
    <r>
      <t>[kg CH</t>
    </r>
    <r>
      <rPr>
        <b/>
        <vertAlign val="subscript"/>
        <sz val="10"/>
        <color theme="0"/>
        <rFont val="Arial"/>
        <family val="2"/>
      </rPr>
      <t>4</t>
    </r>
    <r>
      <rPr>
        <b/>
        <sz val="10"/>
        <color theme="0"/>
        <rFont val="Arial"/>
        <family val="2"/>
      </rPr>
      <t>/unit]</t>
    </r>
  </si>
  <si>
    <r>
      <t>[kg 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O/unit]</t>
    </r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</si>
  <si>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eq/unit]</t>
    </r>
  </si>
  <si>
    <t>Stationary Combustion</t>
  </si>
  <si>
    <t>Natural gas</t>
  </si>
  <si>
    <t>IPCC Vol.2 table 2.2, DEDE</t>
  </si>
  <si>
    <t>Lignite</t>
  </si>
  <si>
    <t>Fuel oil A</t>
  </si>
  <si>
    <t>IPCC Vol.2 table 2.2, PTT</t>
  </si>
  <si>
    <t>Fuel oil C</t>
  </si>
  <si>
    <t>Gas/Diesel oil</t>
  </si>
  <si>
    <t>Anthracite</t>
  </si>
  <si>
    <t>Sub-bituminous coal</t>
  </si>
  <si>
    <t>Jet Kerosene</t>
  </si>
  <si>
    <t>IPCC Vol.2 table 2.2, DEDE LPG 1 litre = 0.54 kg</t>
  </si>
  <si>
    <t>Motor gasoline</t>
  </si>
  <si>
    <t>FUEL WOOD</t>
  </si>
  <si>
    <t>Bagasse</t>
  </si>
  <si>
    <t xml:space="preserve">Palm kernel shell </t>
  </si>
  <si>
    <t>Cob</t>
  </si>
  <si>
    <t>Biogas</t>
  </si>
  <si>
    <t>m3</t>
  </si>
  <si>
    <t>FUEL WOOD (CO2only)</t>
  </si>
  <si>
    <t>Bagasse (CO2only)</t>
  </si>
  <si>
    <t>Palm kernel shell (CO2only)</t>
  </si>
  <si>
    <t>Cob (CO2only)</t>
  </si>
  <si>
    <t>Biogas (CO2only)</t>
  </si>
  <si>
    <t>Mobile Combustion (On road)</t>
  </si>
  <si>
    <t xml:space="preserve">Motor Gasoline - uncontrolled </t>
  </si>
  <si>
    <t>IPCC Vol.2 table 3.2.1, 3.2.2, DEDE</t>
  </si>
  <si>
    <t>Motor Gasoline - oxydation catalyst</t>
  </si>
  <si>
    <t>Motor Gasoline - low mileage light duty vihicle vintage 1995 or later</t>
  </si>
  <si>
    <t>Gas/ Diesel Oil</t>
  </si>
  <si>
    <t>Compressed Natural Gas</t>
  </si>
  <si>
    <t>IPCC Vol.2 table 3.2.1, 3.2.2, PTT</t>
  </si>
  <si>
    <t>Liquified Petroleum Gas</t>
  </si>
  <si>
    <t>IPCC Vol.2 table 3.2.1, 3.2.2, DEDE LPG 1 litre = 0.54 kg</t>
  </si>
  <si>
    <t>Mobile Combustion (Off road)</t>
  </si>
  <si>
    <t>Diesel</t>
  </si>
  <si>
    <t>- Agriculture</t>
  </si>
  <si>
    <t>IPCC Vol.2 table 3.3.1, DEDE</t>
  </si>
  <si>
    <t xml:space="preserve">- Forestry </t>
  </si>
  <si>
    <t xml:space="preserve">- Industry </t>
  </si>
  <si>
    <t>- Household</t>
  </si>
  <si>
    <t>Motor Gasoline - 4 stroke</t>
  </si>
  <si>
    <t>Motor Gasoline - 2 stroke</t>
  </si>
  <si>
    <t>Electricity, grid mix (ไฟฟ้า)</t>
  </si>
  <si>
    <t>ไฟฟ้าแบบ grid mix ปี 2016-2018; LCIA
method IPCC 2013 GWP 100a V1.03</t>
  </si>
  <si>
    <t>Thai National LCI Database,
TIISMTEC-NSTDA, AR5
(with TGO electricity 2016-2018)</t>
  </si>
  <si>
    <t>Refrigerants (สารทำความเย็น)</t>
  </si>
  <si>
    <t>R-22 (HCFC-22)</t>
  </si>
  <si>
    <t xml:space="preserve"> -</t>
  </si>
  <si>
    <t>IPCC 2013, AR5</t>
  </si>
  <si>
    <t>R-32</t>
  </si>
  <si>
    <t>R-125</t>
  </si>
  <si>
    <t>R-134</t>
  </si>
  <si>
    <t>R-134a</t>
  </si>
  <si>
    <t>R-143</t>
  </si>
  <si>
    <t>R-143a</t>
  </si>
  <si>
    <t>คำนวณเทียบความต่าง 2 ปี</t>
  </si>
  <si>
    <t>ข้อมูลการใช้งานภาพรวม</t>
  </si>
  <si>
    <t>หมายเหตุ</t>
  </si>
  <si>
    <t>ข้อมูลปี 66</t>
  </si>
  <si>
    <t>Emission factor</t>
  </si>
  <si>
    <t>ผลประหยัดการใช้</t>
  </si>
  <si>
    <t>ผลเปรียบเทียบการปล่อย GHGs</t>
  </si>
  <si>
    <r>
      <t>ถ้าตัวเลข</t>
    </r>
    <r>
      <rPr>
        <sz val="10"/>
        <color theme="1"/>
        <rFont val="Calibri"/>
        <family val="2"/>
        <scheme val="minor"/>
      </rPr>
      <t>ติด</t>
    </r>
    <r>
      <rPr>
        <b/>
        <u/>
        <sz val="10"/>
        <color theme="1"/>
        <rFont val="Calibri"/>
        <family val="2"/>
        <scheme val="minor"/>
      </rPr>
      <t xml:space="preserve">ลบ </t>
    </r>
  </si>
  <si>
    <r>
      <t xml:space="preserve">ใช้ </t>
    </r>
    <r>
      <rPr>
        <b/>
        <u/>
        <sz val="10"/>
        <color theme="5" tint="-0.249977111117893"/>
        <rFont val="Calibri"/>
        <family val="2"/>
        <scheme val="minor"/>
      </rPr>
      <t>เพิ่มขึ้น</t>
    </r>
  </si>
  <si>
    <r>
      <t>ถ้าตัวเลขเป็น</t>
    </r>
    <r>
      <rPr>
        <b/>
        <u/>
        <sz val="10"/>
        <color theme="1"/>
        <rFont val="Calibri"/>
        <family val="2"/>
        <scheme val="minor"/>
      </rPr>
      <t>บวก</t>
    </r>
  </si>
  <si>
    <r>
      <t xml:space="preserve">ใช้ </t>
    </r>
    <r>
      <rPr>
        <b/>
        <u/>
        <sz val="10"/>
        <color theme="1"/>
        <rFont val="Calibri"/>
        <family val="2"/>
        <scheme val="minor"/>
      </rPr>
      <t>ลดลง</t>
    </r>
  </si>
  <si>
    <t>ผลประหยัด</t>
  </si>
  <si>
    <t>GHG Emission Reduction</t>
  </si>
  <si>
    <t>scope 2</t>
  </si>
  <si>
    <t>scope 3</t>
  </si>
  <si>
    <t>น้ำอ่อนสำหรับหม้อไอน้ำ</t>
  </si>
  <si>
    <r>
      <t>รวมปริมาณ (</t>
    </r>
    <r>
      <rPr>
        <b/>
        <u/>
        <sz val="10"/>
        <rFont val="Tahoma"/>
        <family val="2"/>
      </rPr>
      <t>kg</t>
    </r>
    <r>
      <rPr>
        <sz val="10"/>
        <rFont val="Tahoma"/>
        <family val="2"/>
      </rPr>
      <t xml:space="preserve"> CO2e)</t>
    </r>
  </si>
  <si>
    <r>
      <t>รวมปริมาณ (</t>
    </r>
    <r>
      <rPr>
        <b/>
        <u/>
        <sz val="10"/>
        <rFont val="Tahoma"/>
        <family val="2"/>
      </rPr>
      <t>Ton</t>
    </r>
    <r>
      <rPr>
        <sz val="10"/>
        <rFont val="Tahoma"/>
        <family val="2"/>
      </rPr>
      <t xml:space="preserve"> CO2e)</t>
    </r>
  </si>
  <si>
    <t>สรุปการปล่อยก๊าซเรือนกระจกขององค์กร</t>
  </si>
  <si>
    <t>ชื่อองค์กร</t>
  </si>
  <si>
    <t>การปล่อยก๊าซเรือนกระจกขององค์กร</t>
  </si>
  <si>
    <t>สัดส่วนเมื่อเทียบขอบเขต 1 และ 2</t>
  </si>
  <si>
    <t>สัดส่วนเมื่อเทียบขอบเขต 1, 2 และ 3</t>
  </si>
  <si>
    <t>อื่น ๆ</t>
  </si>
  <si>
    <t>รวม Scope 1 &amp; 2</t>
  </si>
  <si>
    <t>Carbon intensity (Scope 1+2)</t>
  </si>
  <si>
    <t>TonCO2eq/</t>
  </si>
  <si>
    <t>ปีฐาน</t>
  </si>
  <si>
    <t>ถ่านหิน (Anthracite)</t>
  </si>
  <si>
    <t xml:space="preserve">ทั้งนี้สำหรับ Emission Factor ใน Scope 3 สามารถค้นหาได้ที่ </t>
  </si>
  <si>
    <t>http://thaicarbonlabel.tgo.or.th/index.php?lang=TH&amp;mod=Y0hKdlpIVmpkSE5mWlcxcGMzTnBiMjQ9</t>
  </si>
  <si>
    <r>
      <t>GWP</t>
    </r>
    <r>
      <rPr>
        <b/>
        <vertAlign val="subscript"/>
        <sz val="10"/>
        <color theme="0"/>
        <rFont val="Calibri"/>
        <family val="2"/>
        <scheme val="minor"/>
      </rPr>
      <t>100</t>
    </r>
  </si>
  <si>
    <t>ค่า LCI ปี 2567</t>
  </si>
  <si>
    <t>บัญชีรายการก๊าซเรือนกระจก ปี 2567</t>
  </si>
  <si>
    <t>ข้อมูลปี 67</t>
  </si>
  <si>
    <t>ปีปัจจุบัน</t>
  </si>
  <si>
    <r>
      <t>Emission Factor
(kgCO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eq/unit)</t>
    </r>
  </si>
  <si>
    <r>
      <t xml:space="preserve"> (TonCO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eq)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</si>
</sst>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#,##0.000"/>
    <numFmt numFmtId="167" formatCode="_(* #,##0_);_(* \(#,##0\);_(* &quot;-&quot;??_);_(@_)"/>
    <numFmt numFmtId="168" formatCode="_-* #,##0.0000_-;\-* #,##0.0000_-;_-* &quot;-&quot;??_-;_-@_-"/>
    <numFmt numFmtId="169" formatCode="0.0000"/>
  </numFmts>
  <fonts count="4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b/>
      <sz val="10"/>
      <color theme="0"/>
      <name val="Arial"/>
      <family val="2"/>
    </font>
    <font>
      <sz val="11"/>
      <name val="Calibri"/>
      <family val="2"/>
      <charset val="222"/>
      <scheme val="minor"/>
    </font>
    <font>
      <b/>
      <vertAlign val="subscript"/>
      <sz val="10"/>
      <color theme="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theme="5" tint="-0.249977111117893"/>
      <name val="Calibri"/>
      <family val="2"/>
      <scheme val="minor"/>
    </font>
    <font>
      <b/>
      <u/>
      <sz val="10"/>
      <name val="Tahoma"/>
      <family val="2"/>
    </font>
    <font>
      <b/>
      <sz val="11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bscript"/>
      <sz val="10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i/>
      <sz val="11"/>
      <color indexed="12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vertAlign val="subscript"/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/>
  </cellStyleXfs>
  <cellXfs count="291">
    <xf numFmtId="0" fontId="0" fillId="0" borderId="0" xfId="0"/>
    <xf numFmtId="4" fontId="6" fillId="2" borderId="15" xfId="0" applyNumberFormat="1" applyFont="1" applyFill="1" applyBorder="1" applyAlignment="1" applyProtection="1">
      <alignment horizontal="center"/>
      <protection locked="0"/>
    </xf>
    <xf numFmtId="43" fontId="6" fillId="2" borderId="15" xfId="1" applyFont="1" applyFill="1" applyBorder="1" applyProtection="1">
      <protection locked="0"/>
    </xf>
    <xf numFmtId="4" fontId="6" fillId="0" borderId="4" xfId="0" applyNumberFormat="1" applyFont="1" applyBorder="1"/>
    <xf numFmtId="166" fontId="6" fillId="0" borderId="1" xfId="0" applyNumberFormat="1" applyFont="1" applyBorder="1" applyAlignment="1">
      <alignment horizontal="center"/>
    </xf>
    <xf numFmtId="164" fontId="6" fillId="0" borderId="4" xfId="0" applyNumberFormat="1" applyFont="1" applyBorder="1"/>
    <xf numFmtId="0" fontId="11" fillId="8" borderId="0" xfId="5" applyFont="1" applyFill="1"/>
    <xf numFmtId="0" fontId="10" fillId="10" borderId="7" xfId="5" applyFont="1" applyFill="1" applyBorder="1" applyAlignment="1">
      <alignment horizontal="center" vertical="center"/>
    </xf>
    <xf numFmtId="165" fontId="10" fillId="10" borderId="7" xfId="6" applyNumberFormat="1" applyFont="1" applyFill="1" applyBorder="1" applyAlignment="1">
      <alignment horizontal="center" vertical="center"/>
    </xf>
    <xf numFmtId="0" fontId="13" fillId="8" borderId="7" xfId="5" applyFont="1" applyFill="1" applyBorder="1" applyAlignment="1">
      <alignment horizontal="left" vertical="center"/>
    </xf>
    <xf numFmtId="0" fontId="13" fillId="8" borderId="7" xfId="5" applyFont="1" applyFill="1" applyBorder="1" applyAlignment="1">
      <alignment horizontal="center" vertical="center"/>
    </xf>
    <xf numFmtId="165" fontId="13" fillId="8" borderId="7" xfId="6" applyNumberFormat="1" applyFont="1" applyFill="1" applyBorder="1" applyAlignment="1">
      <alignment horizontal="center" vertical="center"/>
    </xf>
    <xf numFmtId="0" fontId="11" fillId="8" borderId="7" xfId="5" applyFont="1" applyFill="1" applyBorder="1"/>
    <xf numFmtId="0" fontId="11" fillId="8" borderId="7" xfId="5" applyFont="1" applyFill="1" applyBorder="1" applyAlignment="1">
      <alignment horizontal="center" vertical="top"/>
    </xf>
    <xf numFmtId="0" fontId="11" fillId="8" borderId="7" xfId="5" applyFont="1" applyFill="1" applyBorder="1" applyAlignment="1">
      <alignment vertical="top"/>
    </xf>
    <xf numFmtId="11" fontId="13" fillId="8" borderId="7" xfId="5" applyNumberFormat="1" applyFont="1" applyFill="1" applyBorder="1" applyAlignment="1">
      <alignment horizontal="center" vertical="center"/>
    </xf>
    <xf numFmtId="0" fontId="11" fillId="8" borderId="7" xfId="5" applyFont="1" applyFill="1" applyBorder="1" applyAlignment="1">
      <alignment horizontal="center" vertical="center"/>
    </xf>
    <xf numFmtId="165" fontId="11" fillId="8" borderId="0" xfId="6" applyNumberFormat="1" applyFont="1" applyFill="1"/>
    <xf numFmtId="3" fontId="11" fillId="8" borderId="0" xfId="5" applyNumberFormat="1" applyFont="1" applyFill="1"/>
    <xf numFmtId="0" fontId="11" fillId="8" borderId="0" xfId="5" applyFont="1" applyFill="1" applyAlignment="1">
      <alignment horizontal="center"/>
    </xf>
    <xf numFmtId="0" fontId="11" fillId="8" borderId="7" xfId="5" applyFont="1" applyFill="1" applyBorder="1" applyAlignment="1">
      <alignment horizontal="center"/>
    </xf>
    <xf numFmtId="0" fontId="14" fillId="8" borderId="7" xfId="5" applyFont="1" applyFill="1" applyBorder="1" applyAlignment="1">
      <alignment vertical="top"/>
    </xf>
    <xf numFmtId="49" fontId="11" fillId="8" borderId="7" xfId="5" applyNumberFormat="1" applyFont="1" applyFill="1" applyBorder="1" applyAlignment="1">
      <alignment vertical="top"/>
    </xf>
    <xf numFmtId="0" fontId="11" fillId="8" borderId="7" xfId="5" applyFont="1" applyFill="1" applyBorder="1" applyAlignment="1">
      <alignment vertical="center"/>
    </xf>
    <xf numFmtId="0" fontId="11" fillId="8" borderId="7" xfId="5" applyFont="1" applyFill="1" applyBorder="1" applyAlignment="1">
      <alignment vertical="center" wrapText="1"/>
    </xf>
    <xf numFmtId="0" fontId="11" fillId="8" borderId="7" xfId="5" applyFont="1" applyFill="1" applyBorder="1" applyAlignment="1">
      <alignment horizontal="center" vertical="center" wrapText="1"/>
    </xf>
    <xf numFmtId="0" fontId="14" fillId="8" borderId="7" xfId="5" applyFont="1" applyFill="1" applyBorder="1" applyAlignment="1">
      <alignment vertical="center"/>
    </xf>
    <xf numFmtId="0" fontId="11" fillId="8" borderId="0" xfId="5" applyFont="1" applyFill="1" applyAlignment="1">
      <alignment vertical="center"/>
    </xf>
    <xf numFmtId="0" fontId="11" fillId="8" borderId="0" xfId="5" applyFont="1" applyFill="1" applyAlignment="1">
      <alignment vertical="center" wrapText="1"/>
    </xf>
    <xf numFmtId="0" fontId="11" fillId="8" borderId="0" xfId="5" applyFont="1" applyFill="1" applyAlignment="1">
      <alignment horizontal="center" vertical="center"/>
    </xf>
    <xf numFmtId="11" fontId="13" fillId="8" borderId="0" xfId="5" applyNumberFormat="1" applyFont="1" applyFill="1" applyAlignment="1">
      <alignment horizontal="center" vertical="center"/>
    </xf>
    <xf numFmtId="165" fontId="13" fillId="8" borderId="0" xfId="6" applyNumberFormat="1" applyFont="1" applyFill="1" applyBorder="1" applyAlignment="1">
      <alignment horizontal="center" vertical="center"/>
    </xf>
    <xf numFmtId="0" fontId="11" fillId="8" borderId="0" xfId="5" applyFont="1" applyFill="1" applyAlignment="1">
      <alignment horizontal="center" vertical="center" wrapText="1"/>
    </xf>
    <xf numFmtId="49" fontId="11" fillId="8" borderId="0" xfId="5" applyNumberFormat="1" applyFont="1" applyFill="1" applyAlignment="1">
      <alignment vertical="top"/>
    </xf>
    <xf numFmtId="11" fontId="15" fillId="8" borderId="0" xfId="7" applyNumberFormat="1" applyFill="1" applyBorder="1" applyAlignment="1">
      <alignment horizontal="left" vertical="center"/>
    </xf>
    <xf numFmtId="168" fontId="11" fillId="8" borderId="0" xfId="6" applyNumberFormat="1" applyFont="1" applyFill="1"/>
    <xf numFmtId="0" fontId="16" fillId="11" borderId="7" xfId="0" applyFont="1" applyFill="1" applyBorder="1"/>
    <xf numFmtId="0" fontId="17" fillId="0" borderId="0" xfId="0" applyFont="1"/>
    <xf numFmtId="0" fontId="16" fillId="11" borderId="1" xfId="0" applyFont="1" applyFill="1" applyBorder="1"/>
    <xf numFmtId="0" fontId="17" fillId="11" borderId="7" xfId="0" applyFont="1" applyFill="1" applyBorder="1"/>
    <xf numFmtId="0" fontId="17" fillId="11" borderId="7" xfId="0" applyFont="1" applyFill="1" applyBorder="1" applyAlignment="1">
      <alignment horizontal="center"/>
    </xf>
    <xf numFmtId="0" fontId="17" fillId="13" borderId="23" xfId="0" applyFont="1" applyFill="1" applyBorder="1" applyAlignment="1">
      <alignment horizontal="center"/>
    </xf>
    <xf numFmtId="0" fontId="17" fillId="13" borderId="24" xfId="0" applyFont="1" applyFill="1" applyBorder="1" applyAlignment="1">
      <alignment horizontal="center"/>
    </xf>
    <xf numFmtId="0" fontId="17" fillId="13" borderId="25" xfId="0" applyFont="1" applyFill="1" applyBorder="1" applyAlignment="1">
      <alignment horizontal="center"/>
    </xf>
    <xf numFmtId="4" fontId="18" fillId="14" borderId="7" xfId="0" applyNumberFormat="1" applyFont="1" applyFill="1" applyBorder="1"/>
    <xf numFmtId="0" fontId="5" fillId="15" borderId="11" xfId="0" applyFont="1" applyFill="1" applyBorder="1"/>
    <xf numFmtId="0" fontId="5" fillId="15" borderId="11" xfId="0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9" fontId="17" fillId="3" borderId="26" xfId="0" applyNumberFormat="1" applyFont="1" applyFill="1" applyBorder="1"/>
    <xf numFmtId="4" fontId="17" fillId="12" borderId="11" xfId="0" applyNumberFormat="1" applyFont="1" applyFill="1" applyBorder="1"/>
    <xf numFmtId="0" fontId="17" fillId="12" borderId="7" xfId="0" applyFont="1" applyFill="1" applyBorder="1"/>
    <xf numFmtId="4" fontId="17" fillId="12" borderId="30" xfId="0" applyNumberFormat="1" applyFont="1" applyFill="1" applyBorder="1"/>
    <xf numFmtId="4" fontId="17" fillId="12" borderId="34" xfId="0" applyNumberFormat="1" applyFont="1" applyFill="1" applyBorder="1"/>
    <xf numFmtId="165" fontId="9" fillId="8" borderId="0" xfId="4" applyNumberFormat="1" applyFill="1" applyBorder="1" applyAlignment="1">
      <alignment horizontal="left" vertical="center"/>
    </xf>
    <xf numFmtId="4" fontId="6" fillId="2" borderId="37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3" borderId="7" xfId="0" applyFont="1" applyFill="1" applyBorder="1"/>
    <xf numFmtId="0" fontId="29" fillId="3" borderId="1" xfId="0" applyFont="1" applyFill="1" applyBorder="1" applyAlignment="1">
      <alignment horizontal="center"/>
    </xf>
    <xf numFmtId="43" fontId="29" fillId="3" borderId="7" xfId="1" applyFont="1" applyFill="1" applyBorder="1" applyProtection="1"/>
    <xf numFmtId="165" fontId="29" fillId="3" borderId="7" xfId="1" applyNumberFormat="1" applyFont="1" applyFill="1" applyBorder="1" applyProtection="1"/>
    <xf numFmtId="0" fontId="29" fillId="0" borderId="14" xfId="0" applyFont="1" applyBorder="1"/>
    <xf numFmtId="0" fontId="29" fillId="0" borderId="14" xfId="0" applyFont="1" applyBorder="1" applyAlignment="1">
      <alignment horizontal="center"/>
    </xf>
    <xf numFmtId="43" fontId="29" fillId="0" borderId="0" xfId="1" applyFont="1" applyFill="1" applyBorder="1" applyProtection="1"/>
    <xf numFmtId="165" fontId="29" fillId="0" borderId="4" xfId="1" applyNumberFormat="1" applyFont="1" applyFill="1" applyBorder="1" applyProtection="1"/>
    <xf numFmtId="43" fontId="29" fillId="0" borderId="4" xfId="1" applyFont="1" applyFill="1" applyBorder="1" applyProtection="1"/>
    <xf numFmtId="43" fontId="29" fillId="2" borderId="15" xfId="1" applyFont="1" applyFill="1" applyBorder="1" applyAlignment="1" applyProtection="1">
      <alignment horizontal="center"/>
      <protection locked="0"/>
    </xf>
    <xf numFmtId="43" fontId="29" fillId="2" borderId="15" xfId="1" applyFont="1" applyFill="1" applyBorder="1" applyProtection="1">
      <protection locked="0"/>
    </xf>
    <xf numFmtId="0" fontId="29" fillId="3" borderId="4" xfId="0" applyFont="1" applyFill="1" applyBorder="1" applyAlignment="1" applyProtection="1">
      <alignment horizontal="center"/>
      <protection locked="0"/>
    </xf>
    <xf numFmtId="0" fontId="29" fillId="0" borderId="1" xfId="0" applyFont="1" applyBorder="1"/>
    <xf numFmtId="43" fontId="29" fillId="0" borderId="16" xfId="1" applyFont="1" applyFill="1" applyBorder="1" applyProtection="1"/>
    <xf numFmtId="43" fontId="29" fillId="0" borderId="17" xfId="1" applyFont="1" applyFill="1" applyBorder="1" applyProtection="1"/>
    <xf numFmtId="0" fontId="29" fillId="4" borderId="2" xfId="0" applyFont="1" applyFill="1" applyBorder="1"/>
    <xf numFmtId="0" fontId="27" fillId="4" borderId="1" xfId="0" applyFont="1" applyFill="1" applyBorder="1" applyAlignment="1">
      <alignment horizontal="center"/>
    </xf>
    <xf numFmtId="0" fontId="27" fillId="4" borderId="16" xfId="0" applyFont="1" applyFill="1" applyBorder="1" applyAlignment="1">
      <alignment horizontal="center"/>
    </xf>
    <xf numFmtId="43" fontId="27" fillId="4" borderId="18" xfId="1" applyFont="1" applyFill="1" applyBorder="1" applyAlignment="1" applyProtection="1">
      <alignment horizontal="center"/>
    </xf>
    <xf numFmtId="0" fontId="29" fillId="4" borderId="18" xfId="0" applyFont="1" applyFill="1" applyBorder="1"/>
    <xf numFmtId="43" fontId="30" fillId="4" borderId="1" xfId="1" applyFont="1" applyFill="1" applyBorder="1" applyProtection="1"/>
    <xf numFmtId="0" fontId="31" fillId="0" borderId="0" xfId="0" applyFont="1" applyAlignment="1">
      <alignment horizontal="left"/>
    </xf>
    <xf numFmtId="165" fontId="29" fillId="0" borderId="19" xfId="0" applyNumberFormat="1" applyFont="1" applyBorder="1"/>
    <xf numFmtId="43" fontId="29" fillId="0" borderId="20" xfId="1" applyFont="1" applyFill="1" applyBorder="1" applyProtection="1"/>
    <xf numFmtId="43" fontId="29" fillId="0" borderId="1" xfId="1" applyFont="1" applyFill="1" applyBorder="1" applyProtection="1"/>
    <xf numFmtId="0" fontId="29" fillId="0" borderId="0" xfId="0" applyFont="1"/>
    <xf numFmtId="0" fontId="29" fillId="0" borderId="4" xfId="0" applyFont="1" applyBorder="1" applyAlignment="1">
      <alignment horizontal="center"/>
    </xf>
    <xf numFmtId="0" fontId="29" fillId="2" borderId="7" xfId="0" applyFont="1" applyFill="1" applyBorder="1" applyAlignment="1" applyProtection="1">
      <alignment horizontal="center"/>
      <protection locked="0"/>
    </xf>
    <xf numFmtId="0" fontId="29" fillId="0" borderId="11" xfId="0" applyFont="1" applyBorder="1" applyAlignment="1">
      <alignment horizontal="center"/>
    </xf>
    <xf numFmtId="165" fontId="29" fillId="0" borderId="22" xfId="0" applyNumberFormat="1" applyFont="1" applyBorder="1"/>
    <xf numFmtId="43" fontId="29" fillId="0" borderId="11" xfId="1" applyFont="1" applyFill="1" applyBorder="1" applyProtection="1"/>
    <xf numFmtId="0" fontId="29" fillId="4" borderId="8" xfId="0" applyFont="1" applyFill="1" applyBorder="1"/>
    <xf numFmtId="43" fontId="29" fillId="4" borderId="8" xfId="1" applyFont="1" applyFill="1" applyBorder="1" applyAlignment="1" applyProtection="1"/>
    <xf numFmtId="0" fontId="29" fillId="4" borderId="10" xfId="0" applyFont="1" applyFill="1" applyBorder="1"/>
    <xf numFmtId="43" fontId="30" fillId="4" borderId="7" xfId="1" applyFont="1" applyFill="1" applyBorder="1" applyProtection="1"/>
    <xf numFmtId="0" fontId="4" fillId="0" borderId="8" xfId="0" applyFont="1" applyBorder="1"/>
    <xf numFmtId="0" fontId="24" fillId="0" borderId="8" xfId="0" applyFont="1" applyBorder="1"/>
    <xf numFmtId="0" fontId="29" fillId="0" borderId="8" xfId="0" applyFont="1" applyBorder="1" applyAlignment="1">
      <alignment horizontal="center"/>
    </xf>
    <xf numFmtId="0" fontId="29" fillId="0" borderId="8" xfId="0" applyFont="1" applyBorder="1"/>
    <xf numFmtId="43" fontId="32" fillId="5" borderId="10" xfId="1" applyFont="1" applyFill="1" applyBorder="1" applyAlignment="1" applyProtection="1">
      <alignment horizontal="right" vertical="center"/>
    </xf>
    <xf numFmtId="0" fontId="24" fillId="0" borderId="4" xfId="0" applyFont="1" applyBorder="1"/>
    <xf numFmtId="0" fontId="24" fillId="0" borderId="14" xfId="0" applyFont="1" applyBorder="1" applyAlignment="1">
      <alignment horizontal="center"/>
    </xf>
    <xf numFmtId="165" fontId="29" fillId="0" borderId="4" xfId="0" applyNumberFormat="1" applyFont="1" applyBorder="1"/>
    <xf numFmtId="0" fontId="24" fillId="0" borderId="11" xfId="0" applyFont="1" applyBorder="1"/>
    <xf numFmtId="0" fontId="24" fillId="0" borderId="5" xfId="0" applyFont="1" applyBorder="1" applyAlignment="1">
      <alignment horizontal="center"/>
    </xf>
    <xf numFmtId="165" fontId="29" fillId="0" borderId="11" xfId="0" applyNumberFormat="1" applyFont="1" applyBorder="1"/>
    <xf numFmtId="0" fontId="24" fillId="6" borderId="0" xfId="0" applyFont="1" applyFill="1"/>
    <xf numFmtId="0" fontId="29" fillId="6" borderId="0" xfId="0" applyFont="1" applyFill="1" applyAlignment="1">
      <alignment horizontal="center"/>
    </xf>
    <xf numFmtId="43" fontId="29" fillId="6" borderId="0" xfId="1" applyFont="1" applyFill="1" applyAlignment="1" applyProtection="1">
      <alignment horizontal="center"/>
    </xf>
    <xf numFmtId="0" fontId="29" fillId="6" borderId="0" xfId="0" applyFont="1" applyFill="1"/>
    <xf numFmtId="43" fontId="32" fillId="6" borderId="0" xfId="1" applyFont="1" applyFill="1" applyBorder="1" applyAlignment="1" applyProtection="1">
      <alignment horizontal="right" vertical="center"/>
    </xf>
    <xf numFmtId="0" fontId="33" fillId="2" borderId="15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29" fillId="0" borderId="4" xfId="0" applyFont="1" applyBorder="1"/>
    <xf numFmtId="43" fontId="32" fillId="0" borderId="4" xfId="1" applyFont="1" applyFill="1" applyBorder="1" applyAlignment="1" applyProtection="1">
      <alignment horizontal="right" vertical="center"/>
    </xf>
    <xf numFmtId="0" fontId="4" fillId="6" borderId="0" xfId="0" applyFont="1" applyFill="1"/>
    <xf numFmtId="0" fontId="27" fillId="0" borderId="14" xfId="0" applyFont="1" applyBorder="1" applyAlignment="1">
      <alignment horizontal="center" vertical="center" textRotation="90"/>
    </xf>
    <xf numFmtId="0" fontId="24" fillId="0" borderId="0" xfId="0" applyFont="1"/>
    <xf numFmtId="0" fontId="29" fillId="0" borderId="0" xfId="0" applyFont="1" applyAlignment="1">
      <alignment horizontal="center"/>
    </xf>
    <xf numFmtId="43" fontId="32" fillId="0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center"/>
    </xf>
    <xf numFmtId="0" fontId="34" fillId="0" borderId="0" xfId="0" applyFont="1"/>
    <xf numFmtId="0" fontId="31" fillId="0" borderId="0" xfId="0" applyFont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19" fillId="0" borderId="0" xfId="0" applyFont="1"/>
    <xf numFmtId="0" fontId="17" fillId="0" borderId="7" xfId="0" applyFont="1" applyBorder="1"/>
    <xf numFmtId="0" fontId="17" fillId="0" borderId="7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7" xfId="2" applyFont="1" applyBorder="1" applyAlignment="1">
      <alignment horizontal="left" vertical="center"/>
    </xf>
    <xf numFmtId="0" fontId="14" fillId="0" borderId="9" xfId="2" applyFont="1" applyBorder="1" applyAlignment="1">
      <alignment horizontal="left" vertical="center"/>
    </xf>
    <xf numFmtId="0" fontId="38" fillId="2" borderId="9" xfId="2" applyFont="1" applyFill="1" applyBorder="1" applyAlignment="1" applyProtection="1">
      <alignment horizontal="left" vertical="center"/>
      <protection locked="0"/>
    </xf>
    <xf numFmtId="0" fontId="38" fillId="2" borderId="8" xfId="2" applyFont="1" applyFill="1" applyBorder="1" applyAlignment="1" applyProtection="1">
      <alignment horizontal="left" vertical="center"/>
      <protection locked="0"/>
    </xf>
    <xf numFmtId="0" fontId="38" fillId="2" borderId="10" xfId="2" applyFont="1" applyFill="1" applyBorder="1" applyAlignment="1" applyProtection="1">
      <alignment horizontal="center" vertical="center"/>
      <protection locked="0"/>
    </xf>
    <xf numFmtId="0" fontId="38" fillId="2" borderId="6" xfId="2" applyFont="1" applyFill="1" applyBorder="1" applyAlignment="1" applyProtection="1">
      <alignment horizontal="left" vertical="center"/>
      <protection locked="0"/>
    </xf>
    <xf numFmtId="0" fontId="39" fillId="2" borderId="35" xfId="2" applyFont="1" applyFill="1" applyBorder="1" applyAlignment="1" applyProtection="1">
      <alignment horizontal="center" vertical="center"/>
      <protection locked="0"/>
    </xf>
    <xf numFmtId="0" fontId="38" fillId="2" borderId="8" xfId="2" applyFont="1" applyFill="1" applyBorder="1" applyAlignment="1" applyProtection="1">
      <alignment horizontal="center" vertical="center"/>
      <protection locked="0"/>
    </xf>
    <xf numFmtId="0" fontId="14" fillId="0" borderId="7" xfId="8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64" fontId="40" fillId="0" borderId="7" xfId="6" applyFont="1" applyBorder="1" applyAlignment="1">
      <alignment horizontal="center" vertical="center"/>
    </xf>
    <xf numFmtId="164" fontId="40" fillId="0" borderId="10" xfId="6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64" fontId="40" fillId="0" borderId="11" xfId="6" applyFont="1" applyBorder="1" applyAlignment="1">
      <alignment horizontal="center" vertical="center"/>
    </xf>
    <xf numFmtId="167" fontId="41" fillId="4" borderId="7" xfId="0" applyNumberFormat="1" applyFont="1" applyFill="1" applyBorder="1" applyAlignment="1">
      <alignment horizontal="center" vertical="center"/>
    </xf>
    <xf numFmtId="164" fontId="41" fillId="4" borderId="7" xfId="6" applyFont="1" applyFill="1" applyBorder="1" applyAlignment="1">
      <alignment horizontal="center" vertical="center"/>
    </xf>
    <xf numFmtId="0" fontId="26" fillId="8" borderId="14" xfId="0" applyFont="1" applyFill="1" applyBorder="1" applyAlignment="1">
      <alignment vertical="center"/>
    </xf>
    <xf numFmtId="0" fontId="26" fillId="21" borderId="9" xfId="0" applyFont="1" applyFill="1" applyBorder="1" applyAlignment="1">
      <alignment horizontal="right" vertical="center"/>
    </xf>
    <xf numFmtId="39" fontId="26" fillId="21" borderId="10" xfId="0" applyNumberFormat="1" applyFont="1" applyFill="1" applyBorder="1" applyAlignment="1">
      <alignment vertical="center"/>
    </xf>
    <xf numFmtId="0" fontId="26" fillId="8" borderId="0" xfId="0" applyFont="1" applyFill="1" applyAlignment="1">
      <alignment vertical="center"/>
    </xf>
    <xf numFmtId="0" fontId="26" fillId="8" borderId="16" xfId="0" applyFont="1" applyFill="1" applyBorder="1" applyAlignment="1">
      <alignment vertical="center"/>
    </xf>
    <xf numFmtId="0" fontId="7" fillId="20" borderId="7" xfId="0" applyFont="1" applyFill="1" applyBorder="1" applyAlignment="1">
      <alignment horizontal="center" vertical="center"/>
    </xf>
    <xf numFmtId="0" fontId="22" fillId="16" borderId="9" xfId="0" applyFont="1" applyFill="1" applyBorder="1" applyAlignment="1">
      <alignment horizontal="center" vertical="center"/>
    </xf>
    <xf numFmtId="0" fontId="23" fillId="16" borderId="9" xfId="0" applyFont="1" applyFill="1" applyBorder="1" applyAlignment="1">
      <alignment vertical="center"/>
    </xf>
    <xf numFmtId="0" fontId="4" fillId="16" borderId="8" xfId="0" applyFont="1" applyFill="1" applyBorder="1" applyAlignment="1">
      <alignment vertical="center"/>
    </xf>
    <xf numFmtId="0" fontId="4" fillId="16" borderId="10" xfId="0" applyFont="1" applyFill="1" applyBorder="1" applyAlignment="1">
      <alignment vertical="center"/>
    </xf>
    <xf numFmtId="0" fontId="26" fillId="8" borderId="5" xfId="0" applyFont="1" applyFill="1" applyBorder="1" applyAlignment="1">
      <alignment vertical="center"/>
    </xf>
    <xf numFmtId="0" fontId="26" fillId="8" borderId="6" xfId="0" applyFont="1" applyFill="1" applyBorder="1" applyAlignment="1">
      <alignment vertical="center"/>
    </xf>
    <xf numFmtId="0" fontId="26" fillId="8" borderId="35" xfId="0" applyFont="1" applyFill="1" applyBorder="1" applyAlignment="1">
      <alignment vertical="center"/>
    </xf>
    <xf numFmtId="0" fontId="4" fillId="8" borderId="14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16" xfId="0" applyFont="1" applyFill="1" applyBorder="1" applyAlignment="1">
      <alignment vertical="center"/>
    </xf>
    <xf numFmtId="0" fontId="4" fillId="8" borderId="14" xfId="0" applyFont="1" applyFill="1" applyBorder="1" applyAlignment="1">
      <alignment horizontal="center" vertical="center"/>
    </xf>
    <xf numFmtId="0" fontId="26" fillId="21" borderId="9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26" fillId="8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8" borderId="5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35" xfId="0" applyFont="1" applyFill="1" applyBorder="1" applyAlignment="1">
      <alignment vertical="center"/>
    </xf>
    <xf numFmtId="0" fontId="4" fillId="9" borderId="7" xfId="0" applyFont="1" applyFill="1" applyBorder="1"/>
    <xf numFmtId="43" fontId="29" fillId="0" borderId="14" xfId="1" applyFont="1" applyFill="1" applyBorder="1"/>
    <xf numFmtId="165" fontId="29" fillId="0" borderId="4" xfId="1" applyNumberFormat="1" applyFont="1" applyFill="1" applyBorder="1"/>
    <xf numFmtId="43" fontId="29" fillId="0" borderId="4" xfId="1" applyFont="1" applyFill="1" applyBorder="1"/>
    <xf numFmtId="43" fontId="29" fillId="0" borderId="14" xfId="1" applyFont="1" applyBorder="1" applyAlignment="1">
      <alignment horizontal="center"/>
    </xf>
    <xf numFmtId="165" fontId="29" fillId="0" borderId="11" xfId="1" applyNumberFormat="1" applyFont="1" applyFill="1" applyBorder="1"/>
    <xf numFmtId="43" fontId="29" fillId="0" borderId="11" xfId="1" applyFont="1" applyFill="1" applyBorder="1"/>
    <xf numFmtId="0" fontId="27" fillId="4" borderId="18" xfId="0" applyFont="1" applyFill="1" applyBorder="1" applyAlignment="1">
      <alignment horizontal="center"/>
    </xf>
    <xf numFmtId="43" fontId="27" fillId="4" borderId="18" xfId="1" applyFont="1" applyFill="1" applyBorder="1" applyAlignment="1">
      <alignment horizontal="center"/>
    </xf>
    <xf numFmtId="43" fontId="30" fillId="4" borderId="1" xfId="1" applyFont="1" applyFill="1" applyBorder="1"/>
    <xf numFmtId="43" fontId="29" fillId="0" borderId="20" xfId="1" applyFont="1" applyFill="1" applyBorder="1"/>
    <xf numFmtId="43" fontId="29" fillId="0" borderId="1" xfId="1" applyFont="1" applyFill="1" applyBorder="1"/>
    <xf numFmtId="0" fontId="31" fillId="0" borderId="4" xfId="0" applyFont="1" applyBorder="1" applyAlignment="1">
      <alignment horizontal="center"/>
    </xf>
    <xf numFmtId="165" fontId="29" fillId="0" borderId="21" xfId="1" applyNumberFormat="1" applyFont="1" applyBorder="1"/>
    <xf numFmtId="43" fontId="29" fillId="0" borderId="17" xfId="1" applyFont="1" applyFill="1" applyBorder="1"/>
    <xf numFmtId="43" fontId="29" fillId="4" borderId="8" xfId="1" applyFont="1" applyFill="1" applyBorder="1" applyAlignment="1"/>
    <xf numFmtId="43" fontId="30" fillId="4" borderId="7" xfId="1" applyFont="1" applyFill="1" applyBorder="1"/>
    <xf numFmtId="43" fontId="32" fillId="5" borderId="18" xfId="1" applyFont="1" applyFill="1" applyBorder="1" applyAlignment="1">
      <alignment horizontal="right" vertical="center"/>
    </xf>
    <xf numFmtId="0" fontId="29" fillId="0" borderId="1" xfId="0" applyFont="1" applyBorder="1" applyAlignment="1">
      <alignment horizontal="center"/>
    </xf>
    <xf numFmtId="165" fontId="29" fillId="0" borderId="1" xfId="0" applyNumberFormat="1" applyFont="1" applyBorder="1"/>
    <xf numFmtId="43" fontId="32" fillId="0" borderId="1" xfId="1" applyFont="1" applyFill="1" applyBorder="1" applyAlignment="1">
      <alignment horizontal="right" vertical="center"/>
    </xf>
    <xf numFmtId="43" fontId="32" fillId="0" borderId="4" xfId="1" applyFont="1" applyFill="1" applyBorder="1" applyAlignment="1">
      <alignment horizontal="right" vertical="center"/>
    </xf>
    <xf numFmtId="43" fontId="32" fillId="0" borderId="11" xfId="1" applyFont="1" applyFill="1" applyBorder="1" applyAlignment="1">
      <alignment horizontal="right" vertical="center"/>
    </xf>
    <xf numFmtId="43" fontId="29" fillId="6" borderId="0" xfId="1" applyFont="1" applyFill="1" applyAlignment="1">
      <alignment horizontal="center"/>
    </xf>
    <xf numFmtId="43" fontId="32" fillId="6" borderId="0" xfId="1" applyFont="1" applyFill="1" applyBorder="1" applyAlignment="1">
      <alignment horizontal="right" vertical="center"/>
    </xf>
    <xf numFmtId="39" fontId="29" fillId="0" borderId="1" xfId="0" applyNumberFormat="1" applyFont="1" applyBorder="1"/>
    <xf numFmtId="43" fontId="32" fillId="0" borderId="0" xfId="1" applyFont="1" applyFill="1" applyBorder="1" applyAlignment="1">
      <alignment horizontal="right" vertical="center"/>
    </xf>
    <xf numFmtId="0" fontId="38" fillId="0" borderId="9" xfId="2" applyFont="1" applyBorder="1" applyAlignment="1">
      <alignment horizontal="left" vertical="center"/>
    </xf>
    <xf numFmtId="0" fontId="38" fillId="0" borderId="8" xfId="2" applyFont="1" applyBorder="1" applyAlignment="1">
      <alignment horizontal="left" vertical="center"/>
    </xf>
    <xf numFmtId="0" fontId="38" fillId="8" borderId="8" xfId="2" applyFont="1" applyFill="1" applyBorder="1" applyAlignment="1">
      <alignment horizontal="center" vertical="center"/>
    </xf>
    <xf numFmtId="0" fontId="39" fillId="0" borderId="8" xfId="2" applyFont="1" applyBorder="1" applyAlignment="1">
      <alignment horizontal="center" vertical="center"/>
    </xf>
    <xf numFmtId="43" fontId="40" fillId="0" borderId="7" xfId="1" applyNumberFormat="1" applyFont="1" applyBorder="1" applyAlignment="1">
      <alignment horizontal="center" vertical="center"/>
    </xf>
    <xf numFmtId="0" fontId="26" fillId="21" borderId="9" xfId="0" applyNumberFormat="1" applyFont="1" applyFill="1" applyBorder="1" applyAlignment="1">
      <alignment vertical="center"/>
    </xf>
    <xf numFmtId="0" fontId="26" fillId="21" borderId="9" xfId="0" applyNumberFormat="1" applyFont="1" applyFill="1" applyBorder="1" applyAlignment="1">
      <alignment horizontal="center" vertical="center"/>
    </xf>
    <xf numFmtId="0" fontId="39" fillId="2" borderId="6" xfId="2" applyFont="1" applyFill="1" applyBorder="1" applyAlignment="1" applyProtection="1">
      <alignment horizontal="center" vertical="center"/>
      <protection locked="0"/>
    </xf>
    <xf numFmtId="0" fontId="39" fillId="2" borderId="5" xfId="2" applyFont="1" applyFill="1" applyBorder="1" applyAlignment="1" applyProtection="1">
      <alignment horizontal="center" vertical="center"/>
      <protection locked="0"/>
    </xf>
    <xf numFmtId="0" fontId="38" fillId="2" borderId="9" xfId="2" applyFont="1" applyFill="1" applyBorder="1" applyAlignment="1" applyProtection="1">
      <alignment horizontal="center" vertical="center"/>
      <protection locked="0"/>
    </xf>
    <xf numFmtId="43" fontId="29" fillId="2" borderId="36" xfId="1" applyFont="1" applyFill="1" applyBorder="1" applyAlignment="1" applyProtection="1">
      <alignment horizontal="center"/>
      <protection locked="0"/>
    </xf>
    <xf numFmtId="43" fontId="6" fillId="2" borderId="15" xfId="1" applyFont="1" applyFill="1" applyBorder="1" applyAlignment="1" applyProtection="1">
      <alignment horizontal="center"/>
      <protection locked="0"/>
    </xf>
    <xf numFmtId="43" fontId="6" fillId="2" borderId="37" xfId="1" applyFont="1" applyFill="1" applyBorder="1" applyAlignment="1" applyProtection="1">
      <alignment horizontal="center"/>
      <protection locked="0"/>
    </xf>
    <xf numFmtId="43" fontId="29" fillId="2" borderId="7" xfId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9" fillId="0" borderId="11" xfId="0" applyFont="1" applyBorder="1"/>
    <xf numFmtId="0" fontId="6" fillId="0" borderId="1" xfId="0" applyFont="1" applyBorder="1" applyAlignment="1">
      <alignment horizontal="left"/>
    </xf>
    <xf numFmtId="0" fontId="14" fillId="0" borderId="7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textRotation="90"/>
    </xf>
    <xf numFmtId="0" fontId="28" fillId="0" borderId="4" xfId="0" applyFont="1" applyBorder="1" applyAlignment="1">
      <alignment horizontal="center" vertical="center" textRotation="90"/>
    </xf>
    <xf numFmtId="0" fontId="28" fillId="0" borderId="11" xfId="0" applyFont="1" applyBorder="1" applyAlignment="1">
      <alignment horizontal="center" vertical="center" textRotation="90"/>
    </xf>
    <xf numFmtId="0" fontId="28" fillId="0" borderId="7" xfId="0" applyFont="1" applyBorder="1" applyAlignment="1">
      <alignment horizontal="center" vertical="center" textRotation="90"/>
    </xf>
    <xf numFmtId="0" fontId="7" fillId="7" borderId="9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0" fontId="37" fillId="0" borderId="2" xfId="2" applyFont="1" applyBorder="1" applyAlignment="1">
      <alignment horizontal="center" vertical="center"/>
    </xf>
    <xf numFmtId="0" fontId="37" fillId="0" borderId="3" xfId="2" applyFont="1" applyBorder="1" applyAlignment="1">
      <alignment horizontal="center" vertical="center"/>
    </xf>
    <xf numFmtId="0" fontId="37" fillId="0" borderId="5" xfId="2" applyFont="1" applyBorder="1" applyAlignment="1">
      <alignment horizontal="center" vertical="center"/>
    </xf>
    <xf numFmtId="0" fontId="37" fillId="0" borderId="6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 wrapText="1"/>
    </xf>
    <xf numFmtId="0" fontId="26" fillId="0" borderId="5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center" vertical="center" wrapText="1"/>
    </xf>
    <xf numFmtId="164" fontId="14" fillId="0" borderId="9" xfId="3" applyFont="1" applyFill="1" applyBorder="1" applyAlignment="1">
      <alignment horizontal="center" vertical="center"/>
    </xf>
    <xf numFmtId="164" fontId="14" fillId="0" borderId="8" xfId="3" applyFont="1" applyFill="1" applyBorder="1" applyAlignment="1">
      <alignment horizontal="center" vertical="center"/>
    </xf>
    <xf numFmtId="164" fontId="14" fillId="0" borderId="10" xfId="3" applyFont="1" applyFill="1" applyBorder="1" applyAlignment="1">
      <alignment horizontal="center" vertical="center"/>
    </xf>
    <xf numFmtId="0" fontId="24" fillId="3" borderId="9" xfId="0" applyFont="1" applyFill="1" applyBorder="1"/>
    <xf numFmtId="0" fontId="24" fillId="3" borderId="8" xfId="0" applyFont="1" applyFill="1" applyBorder="1"/>
    <xf numFmtId="0" fontId="28" fillId="0" borderId="2" xfId="0" applyFont="1" applyBorder="1" applyAlignment="1">
      <alignment horizontal="center" vertical="center" textRotation="90"/>
    </xf>
    <xf numFmtId="0" fontId="35" fillId="7" borderId="9" xfId="0" applyFont="1" applyFill="1" applyBorder="1" applyAlignment="1">
      <alignment horizontal="center"/>
    </xf>
    <xf numFmtId="0" fontId="35" fillId="7" borderId="10" xfId="0" applyFont="1" applyFill="1" applyBorder="1" applyAlignment="1">
      <alignment horizontal="center"/>
    </xf>
    <xf numFmtId="0" fontId="37" fillId="0" borderId="0" xfId="2" applyFont="1" applyBorder="1" applyAlignment="1">
      <alignment horizontal="center" vertical="center"/>
    </xf>
    <xf numFmtId="0" fontId="26" fillId="0" borderId="2" xfId="2" applyFont="1" applyBorder="1" applyAlignment="1" applyProtection="1">
      <alignment horizontal="center" vertical="center" wrapText="1"/>
      <protection locked="0"/>
    </xf>
    <xf numFmtId="0" fontId="26" fillId="0" borderId="3" xfId="2" applyFont="1" applyBorder="1" applyAlignment="1" applyProtection="1">
      <alignment horizontal="center" vertical="center" wrapText="1"/>
      <protection locked="0"/>
    </xf>
    <xf numFmtId="0" fontId="26" fillId="0" borderId="18" xfId="2" applyFont="1" applyBorder="1" applyAlignment="1" applyProtection="1">
      <alignment horizontal="center" vertical="center" wrapText="1"/>
      <protection locked="0"/>
    </xf>
    <xf numFmtId="0" fontId="26" fillId="0" borderId="14" xfId="2" applyFont="1" applyBorder="1" applyAlignment="1" applyProtection="1">
      <alignment horizontal="center" vertical="center" wrapText="1"/>
      <protection locked="0"/>
    </xf>
    <xf numFmtId="0" fontId="26" fillId="0" borderId="0" xfId="2" applyFont="1" applyBorder="1" applyAlignment="1" applyProtection="1">
      <alignment horizontal="center" vertical="center" wrapText="1"/>
      <protection locked="0"/>
    </xf>
    <xf numFmtId="0" fontId="26" fillId="0" borderId="16" xfId="2" applyFont="1" applyBorder="1" applyAlignment="1" applyProtection="1">
      <alignment horizontal="center" vertical="center" wrapText="1"/>
      <protection locked="0"/>
    </xf>
    <xf numFmtId="0" fontId="24" fillId="3" borderId="6" xfId="0" applyFont="1" applyFill="1" applyBorder="1"/>
    <xf numFmtId="0" fontId="10" fillId="10" borderId="7" xfId="5" applyFont="1" applyFill="1" applyBorder="1" applyAlignment="1">
      <alignment horizontal="center" vertical="center"/>
    </xf>
    <xf numFmtId="0" fontId="2" fillId="10" borderId="7" xfId="5" applyFont="1" applyFill="1" applyBorder="1" applyAlignment="1">
      <alignment horizontal="center" vertical="center"/>
    </xf>
    <xf numFmtId="0" fontId="10" fillId="10" borderId="9" xfId="5" applyFont="1" applyFill="1" applyBorder="1" applyAlignment="1">
      <alignment horizontal="center" vertical="center"/>
    </xf>
    <xf numFmtId="0" fontId="10" fillId="10" borderId="8" xfId="5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5" fillId="0" borderId="27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26" fillId="11" borderId="9" xfId="0" applyFont="1" applyFill="1" applyBorder="1" applyAlignment="1">
      <alignment horizontal="left" vertical="center"/>
    </xf>
    <xf numFmtId="0" fontId="26" fillId="11" borderId="10" xfId="0" applyFont="1" applyFill="1" applyBorder="1" applyAlignment="1">
      <alignment horizontal="left" vertical="center"/>
    </xf>
    <xf numFmtId="0" fontId="7" fillId="17" borderId="2" xfId="0" applyFont="1" applyFill="1" applyBorder="1" applyAlignment="1">
      <alignment horizontal="center" vertical="center"/>
    </xf>
    <xf numFmtId="0" fontId="7" fillId="17" borderId="14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 wrapText="1"/>
    </xf>
    <xf numFmtId="0" fontId="7" fillId="18" borderId="14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7" fillId="19" borderId="4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/>
    </xf>
    <xf numFmtId="0" fontId="26" fillId="0" borderId="9" xfId="8" applyFont="1" applyBorder="1" applyAlignment="1">
      <alignment horizontal="center" vertical="center"/>
    </xf>
    <xf numFmtId="0" fontId="14" fillId="0" borderId="7" xfId="8" applyFont="1" applyBorder="1" applyAlignment="1">
      <alignment horizontal="center" vertical="center"/>
    </xf>
    <xf numFmtId="0" fontId="38" fillId="0" borderId="7" xfId="8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6" xfId="0" applyFont="1" applyBorder="1" applyAlignment="1">
      <alignment horizontal="center" vertical="center"/>
    </xf>
  </cellXfs>
  <cellStyles count="9">
    <cellStyle name="Comma" xfId="1" builtinId="3"/>
    <cellStyle name="Comma 2" xfId="6" xr:uid="{3B9D0A46-BDAC-4A77-89B5-3937970C1A52}"/>
    <cellStyle name="Comma 2 2" xfId="3" xr:uid="{80818195-01B3-41B9-BBDF-228B0032AC3E}"/>
    <cellStyle name="Hyperlink" xfId="4" builtinId="8"/>
    <cellStyle name="Hyperlink 2" xfId="7" xr:uid="{6D9063D2-C095-4901-95FF-01E39870D8B4}"/>
    <cellStyle name="Normal" xfId="0" builtinId="0"/>
    <cellStyle name="Normal 2" xfId="5" xr:uid="{473F15D1-CDFC-4D00-A922-A2C9F69B3F4A}"/>
    <cellStyle name="Normal 26" xfId="2" xr:uid="{B4FAECB4-8234-4D66-9561-3EE251057902}"/>
    <cellStyle name="Normal 27" xfId="8" xr:uid="{A83CFB06-2F4F-4F20-BCAB-144BEE2E0B73}"/>
  </cellStyles>
  <dxfs count="33">
    <dxf>
      <font>
        <color auto="1"/>
      </font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theme="6"/>
        </patternFill>
      </fill>
    </dxf>
    <dxf>
      <font>
        <b/>
        <i val="0"/>
        <u/>
        <color theme="5" tint="-0.24994659260841701"/>
      </font>
      <numFmt numFmtId="2" formatCode="0.00"/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theme="6"/>
        </patternFill>
      </fill>
    </dxf>
    <dxf>
      <font>
        <b/>
        <i val="0"/>
      </font>
      <numFmt numFmtId="2" formatCode="0.00"/>
      <fill>
        <patternFill>
          <bgColor theme="6" tint="0.39994506668294322"/>
        </patternFill>
      </fill>
    </dxf>
    <dxf>
      <fill>
        <patternFill patternType="solid">
          <bgColor theme="0" tint="-0.14993743705557422"/>
        </patternFill>
      </fill>
    </dxf>
    <dxf>
      <font>
        <b/>
        <i val="0"/>
        <u/>
        <color theme="5" tint="-0.2499465926084170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theme="6"/>
        </patternFill>
      </fill>
    </dxf>
    <dxf>
      <font>
        <color auto="1"/>
      </font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62535834022297"/>
          <c:y val="0.16666666666666666"/>
          <c:w val="0.76581894798240957"/>
          <c:h val="0.72648950131233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'[1]2_สรุปผลการปล่อย GHG'!$A$10:$B$12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อื่น ๆ</c:v>
                </c:pt>
              </c:strCache>
            </c:strRef>
          </c:cat>
          <c:val>
            <c:numRef>
              <c:f>'2_สรุปผลการปล่อย GHG'!$C$10:$C$12</c:f>
              <c:numCache>
                <c:formatCode>_(* #,##0.00_);_(* \(#,##0.00\);_(*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F-41DA-8D79-B9406FA227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94417904"/>
        <c:axId val="-94425520"/>
      </c:barChart>
      <c:catAx>
        <c:axId val="-9441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4425520"/>
        <c:crosses val="autoZero"/>
        <c:auto val="1"/>
        <c:lblAlgn val="ctr"/>
        <c:lblOffset val="100"/>
        <c:noMultiLvlLbl val="0"/>
      </c:catAx>
      <c:valAx>
        <c:axId val="-9442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TCO</a:t>
                </a:r>
                <a:r>
                  <a:rPr lang="en-US" baseline="-25000"/>
                  <a:t>2</a:t>
                </a:r>
                <a:r>
                  <a:rPr lang="en-US"/>
                  <a:t>eq</a:t>
                </a:r>
              </a:p>
            </c:rich>
          </c:tx>
          <c:layout>
            <c:manualLayout>
              <c:xMode val="edge"/>
              <c:yMode val="edge"/>
              <c:x val="3.9263808738876867E-2"/>
              <c:y val="2.71219743365412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441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33114610673664"/>
          <c:y val="0.18518518518518517"/>
          <c:w val="0.76811329833770781"/>
          <c:h val="0.70797098279381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'[1]2_สรุปผลการปล่อย GHG'!$B$23:$B$25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อื่น ๆ</c:v>
                </c:pt>
              </c:strCache>
            </c:strRef>
          </c:cat>
          <c:val>
            <c:numRef>
              <c:f>'2_สรุปผลการปล่อย GHG'!$C$23:$C$25</c:f>
              <c:numCache>
                <c:formatCode>_(* #,##0.00_);_(* \(#,##0.00\);_(*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0-4CCD-9305-FE086D8A1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94422256"/>
        <c:axId val="-1260586736"/>
      </c:barChart>
      <c:catAx>
        <c:axId val="-9442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60586736"/>
        <c:crosses val="autoZero"/>
        <c:auto val="1"/>
        <c:lblAlgn val="ctr"/>
        <c:lblOffset val="100"/>
        <c:noMultiLvlLbl val="0"/>
      </c:catAx>
      <c:valAx>
        <c:axId val="-126058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TCO</a:t>
                </a:r>
                <a:r>
                  <a:rPr lang="en-US" baseline="-25000"/>
                  <a:t>2</a:t>
                </a:r>
                <a:r>
                  <a:rPr lang="en-US"/>
                  <a:t>eq</a:t>
                </a:r>
              </a:p>
            </c:rich>
          </c:tx>
          <c:layout>
            <c:manualLayout>
              <c:xMode val="edge"/>
              <c:yMode val="edge"/>
              <c:x val="2.3404834797629382E-2"/>
              <c:y val="3.89041713133497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442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5</xdr:row>
      <xdr:rowOff>109537</xdr:rowOff>
    </xdr:from>
    <xdr:to>
      <xdr:col>9</xdr:col>
      <xdr:colOff>476251</xdr:colOff>
      <xdr:row>13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998ED2-DC6B-4882-9F10-0A82B831E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80962</xdr:colOff>
      <xdr:row>18</xdr:row>
      <xdr:rowOff>9525</xdr:rowOff>
    </xdr:from>
    <xdr:to>
      <xdr:col>9</xdr:col>
      <xdr:colOff>514350</xdr:colOff>
      <xdr:row>25</xdr:row>
      <xdr:rowOff>238125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29F51A-8942-412B-82F9-EFB99020E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sak711\Downloads\07_&#3585;&#3619;&#3629;&#3585;&#3586;&#3657;&#3629;&#3617;&#3641;&#3621;&#3610;&#3633;&#3597;&#3594;&#3637;&#3585;&#3658;&#3634;&#3595;&#3648;&#3619;&#3639;&#3629;&#3609;&#3585;&#3619;&#3632;&#3592;&#3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58"/>
      <sheetName val="EF TGO AR4"/>
      <sheetName val="2565"/>
      <sheetName val="2566"/>
      <sheetName val="EF TGO AR5"/>
      <sheetName val="1_คำนวณลงรายงาน"/>
      <sheetName val="2_สรุปผลการปล่อย GHG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/>
          <cell r="B10" t="str">
            <v>ประเภท 1</v>
          </cell>
        </row>
        <row r="11">
          <cell r="A11"/>
          <cell r="B11" t="str">
            <v>ประเภท 2</v>
          </cell>
        </row>
        <row r="12">
          <cell r="A12"/>
          <cell r="B12" t="str">
            <v>อื่น ๆ</v>
          </cell>
        </row>
        <row r="23">
          <cell r="B23" t="str">
            <v>ประเภท 1</v>
          </cell>
        </row>
        <row r="24">
          <cell r="B24" t="str">
            <v>ประเภท 2</v>
          </cell>
        </row>
        <row r="25">
          <cell r="B25" t="str">
            <v>อื่น 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99C8-2BAA-4376-B7FD-ADDBF5DB7D33}">
  <dimension ref="A1:T50"/>
  <sheetViews>
    <sheetView topLeftCell="A37" workbookViewId="0">
      <selection sqref="A1:A4"/>
    </sheetView>
  </sheetViews>
  <sheetFormatPr defaultColWidth="9" defaultRowHeight="14.4"/>
  <cols>
    <col min="1" max="1" width="9" style="55"/>
    <col min="2" max="2" width="28.6640625" style="55" bestFit="1" customWidth="1"/>
    <col min="3" max="3" width="9" style="55"/>
    <col min="4" max="4" width="10.109375" style="55" customWidth="1"/>
    <col min="5" max="5" width="10.77734375" style="55" customWidth="1"/>
    <col min="6" max="15" width="10.109375" style="55" customWidth="1"/>
    <col min="16" max="16" width="14.109375" style="55" customWidth="1"/>
    <col min="17" max="17" width="17.21875" style="55" customWidth="1"/>
    <col min="18" max="18" width="15.88671875" style="55" customWidth="1"/>
    <col min="19" max="20" width="12.6640625" style="55" customWidth="1"/>
    <col min="21" max="16384" width="9" style="55"/>
  </cols>
  <sheetData>
    <row r="1" spans="1:20">
      <c r="A1" s="234"/>
      <c r="B1" s="237" t="s">
        <v>70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41"/>
      <c r="S1" s="242"/>
      <c r="T1" s="242"/>
    </row>
    <row r="2" spans="1:20">
      <c r="A2" s="235"/>
      <c r="B2" s="239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3"/>
      <c r="S2" s="244"/>
      <c r="T2" s="244"/>
    </row>
    <row r="3" spans="1:20">
      <c r="A3" s="235"/>
      <c r="B3" s="128" t="s">
        <v>0</v>
      </c>
      <c r="C3" s="196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8"/>
      <c r="R3" s="245"/>
      <c r="S3" s="246"/>
      <c r="T3" s="247"/>
    </row>
    <row r="4" spans="1:20">
      <c r="A4" s="236"/>
      <c r="B4" s="128" t="s">
        <v>1</v>
      </c>
      <c r="C4" s="196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9"/>
      <c r="R4" s="245"/>
      <c r="S4" s="246"/>
      <c r="T4" s="247"/>
    </row>
    <row r="5" spans="1:20">
      <c r="A5" s="248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</row>
    <row r="6" spans="1:20">
      <c r="A6" s="224" t="s">
        <v>2</v>
      </c>
      <c r="B6" s="213" t="s">
        <v>3</v>
      </c>
      <c r="C6" s="213" t="s">
        <v>4</v>
      </c>
      <c r="D6" s="227" t="s">
        <v>71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9"/>
      <c r="P6" s="230" t="s">
        <v>5</v>
      </c>
      <c r="Q6" s="232" t="s">
        <v>6</v>
      </c>
      <c r="R6" s="220" t="s">
        <v>7</v>
      </c>
      <c r="S6" s="222" t="s">
        <v>8</v>
      </c>
      <c r="T6" s="222" t="s">
        <v>9</v>
      </c>
    </row>
    <row r="7" spans="1:20">
      <c r="A7" s="225"/>
      <c r="B7" s="226"/>
      <c r="C7" s="213"/>
      <c r="D7" s="213" t="s">
        <v>10</v>
      </c>
      <c r="E7" s="213" t="s">
        <v>11</v>
      </c>
      <c r="F7" s="213" t="s">
        <v>12</v>
      </c>
      <c r="G7" s="213" t="s">
        <v>13</v>
      </c>
      <c r="H7" s="213" t="s">
        <v>14</v>
      </c>
      <c r="I7" s="213" t="s">
        <v>15</v>
      </c>
      <c r="J7" s="213" t="s">
        <v>16</v>
      </c>
      <c r="K7" s="213" t="s">
        <v>17</v>
      </c>
      <c r="L7" s="213" t="s">
        <v>18</v>
      </c>
      <c r="M7" s="213" t="s">
        <v>19</v>
      </c>
      <c r="N7" s="213" t="s">
        <v>20</v>
      </c>
      <c r="O7" s="213" t="s">
        <v>21</v>
      </c>
      <c r="P7" s="231"/>
      <c r="Q7" s="233"/>
      <c r="R7" s="221"/>
      <c r="S7" s="223"/>
      <c r="T7" s="223"/>
    </row>
    <row r="8" spans="1:20">
      <c r="A8" s="225"/>
      <c r="B8" s="226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31"/>
      <c r="Q8" s="233"/>
      <c r="R8" s="127" t="s">
        <v>22</v>
      </c>
      <c r="S8" s="223"/>
      <c r="T8" s="223"/>
    </row>
    <row r="9" spans="1:20">
      <c r="A9" s="214" t="s">
        <v>23</v>
      </c>
      <c r="B9" s="169" t="s">
        <v>24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</row>
    <row r="10" spans="1:20">
      <c r="A10" s="215"/>
      <c r="B10" s="60" t="s">
        <v>72</v>
      </c>
      <c r="C10" s="61" t="s">
        <v>26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170">
        <f t="shared" ref="P10:P12" si="0">SUM(D9:O9)</f>
        <v>0</v>
      </c>
      <c r="Q10" s="171">
        <v>5.7277589999999989E-2</v>
      </c>
      <c r="R10" s="172">
        <f>P10*Q10/1000</f>
        <v>0</v>
      </c>
      <c r="S10" s="172" t="e">
        <f t="shared" ref="S10:S22" si="1">R10/$R$23</f>
        <v>#DIV/0!</v>
      </c>
      <c r="T10" s="172" t="e">
        <f t="shared" ref="T10:T22" si="2">R10/$R$29</f>
        <v>#DIV/0!</v>
      </c>
    </row>
    <row r="11" spans="1:20">
      <c r="A11" s="215"/>
      <c r="B11" s="60" t="s">
        <v>170</v>
      </c>
      <c r="C11" s="61" t="s">
        <v>29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170">
        <f t="shared" si="0"/>
        <v>0</v>
      </c>
      <c r="Q11" s="171">
        <v>3.1</v>
      </c>
      <c r="R11" s="172">
        <f t="shared" ref="R11:R22" si="3">P11*Q11/1000</f>
        <v>0</v>
      </c>
      <c r="S11" s="172" t="e">
        <f t="shared" si="1"/>
        <v>#DIV/0!</v>
      </c>
      <c r="T11" s="172" t="e">
        <f t="shared" si="2"/>
        <v>#DIV/0!</v>
      </c>
    </row>
    <row r="12" spans="1:20">
      <c r="A12" s="215"/>
      <c r="B12" s="60" t="s">
        <v>30</v>
      </c>
      <c r="C12" s="61" t="s">
        <v>31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72">
        <f t="shared" si="0"/>
        <v>0</v>
      </c>
      <c r="Q12" s="171">
        <v>2.7078000000000002</v>
      </c>
      <c r="R12" s="172">
        <f t="shared" si="3"/>
        <v>0</v>
      </c>
      <c r="S12" s="172" t="e">
        <f t="shared" si="1"/>
        <v>#DIV/0!</v>
      </c>
      <c r="T12" s="172" t="e">
        <f t="shared" si="2"/>
        <v>#DIV/0!</v>
      </c>
    </row>
    <row r="13" spans="1:20">
      <c r="A13" s="215"/>
      <c r="B13" s="60" t="s">
        <v>32</v>
      </c>
      <c r="C13" s="61" t="s">
        <v>31</v>
      </c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2">
        <f t="shared" ref="P13:P16" si="4">SUM(D12:O12)</f>
        <v>0</v>
      </c>
      <c r="Q13" s="171">
        <v>1.6812</v>
      </c>
      <c r="R13" s="172">
        <f t="shared" si="3"/>
        <v>0</v>
      </c>
      <c r="S13" s="172" t="e">
        <f t="shared" si="1"/>
        <v>#DIV/0!</v>
      </c>
      <c r="T13" s="172" t="e">
        <f t="shared" si="2"/>
        <v>#DIV/0!</v>
      </c>
    </row>
    <row r="14" spans="1:20">
      <c r="A14" s="215"/>
      <c r="B14" s="60" t="s">
        <v>32</v>
      </c>
      <c r="C14" s="61" t="s">
        <v>29</v>
      </c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2">
        <f t="shared" si="4"/>
        <v>0</v>
      </c>
      <c r="Q14" s="171">
        <v>3.1133999999999999</v>
      </c>
      <c r="R14" s="172">
        <f t="shared" si="3"/>
        <v>0</v>
      </c>
      <c r="S14" s="172" t="e">
        <f t="shared" si="1"/>
        <v>#DIV/0!</v>
      </c>
      <c r="T14" s="172" t="e">
        <f t="shared" si="2"/>
        <v>#DIV/0!</v>
      </c>
    </row>
    <row r="15" spans="1:20">
      <c r="A15" s="215"/>
      <c r="B15" s="60" t="s">
        <v>34</v>
      </c>
      <c r="C15" s="61" t="s">
        <v>31</v>
      </c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2">
        <f t="shared" si="4"/>
        <v>0</v>
      </c>
      <c r="Q15" s="171">
        <v>3.22</v>
      </c>
      <c r="R15" s="172">
        <f t="shared" si="3"/>
        <v>0</v>
      </c>
      <c r="S15" s="172" t="e">
        <f t="shared" si="1"/>
        <v>#DIV/0!</v>
      </c>
      <c r="T15" s="172" t="e">
        <f t="shared" si="2"/>
        <v>#DIV/0!</v>
      </c>
    </row>
    <row r="16" spans="1:20">
      <c r="A16" s="215"/>
      <c r="B16" s="60" t="s">
        <v>33</v>
      </c>
      <c r="C16" s="61" t="s">
        <v>31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72">
        <f t="shared" si="4"/>
        <v>0</v>
      </c>
      <c r="Q16" s="171">
        <v>3.2456999999999998</v>
      </c>
      <c r="R16" s="172">
        <f t="shared" si="3"/>
        <v>0</v>
      </c>
      <c r="S16" s="172" t="e">
        <f t="shared" si="1"/>
        <v>#DIV/0!</v>
      </c>
      <c r="T16" s="172" t="e">
        <f t="shared" si="2"/>
        <v>#DIV/0!</v>
      </c>
    </row>
    <row r="17" spans="1:20">
      <c r="A17" s="215"/>
      <c r="B17" s="60"/>
      <c r="C17" s="61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72"/>
      <c r="Q17" s="171"/>
      <c r="R17" s="172"/>
      <c r="S17" s="172"/>
      <c r="T17" s="172"/>
    </row>
    <row r="18" spans="1:20">
      <c r="A18" s="215"/>
      <c r="B18" s="169" t="s">
        <v>36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</row>
    <row r="19" spans="1:20">
      <c r="A19" s="215"/>
      <c r="B19" s="60" t="s">
        <v>35</v>
      </c>
      <c r="C19" s="61" t="s">
        <v>31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172">
        <f t="shared" ref="P19" si="5">SUM(D18:O18)</f>
        <v>0</v>
      </c>
      <c r="Q19" s="171">
        <v>2.2719</v>
      </c>
      <c r="R19" s="172">
        <f t="shared" si="3"/>
        <v>0</v>
      </c>
      <c r="S19" s="172" t="e">
        <f>R19/$R$23</f>
        <v>#DIV/0!</v>
      </c>
      <c r="T19" s="172" t="e">
        <f t="shared" si="2"/>
        <v>#DIV/0!</v>
      </c>
    </row>
    <row r="20" spans="1:20">
      <c r="A20" s="215"/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171"/>
      <c r="R20" s="172">
        <f t="shared" si="3"/>
        <v>0</v>
      </c>
      <c r="S20" s="172" t="e">
        <f t="shared" si="1"/>
        <v>#DIV/0!</v>
      </c>
      <c r="T20" s="172" t="e">
        <f t="shared" si="2"/>
        <v>#DIV/0!</v>
      </c>
    </row>
    <row r="21" spans="1:20">
      <c r="A21" s="215"/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171"/>
      <c r="R21" s="172">
        <f t="shared" si="3"/>
        <v>0</v>
      </c>
      <c r="S21" s="172" t="e">
        <f t="shared" si="1"/>
        <v>#DIV/0!</v>
      </c>
      <c r="T21" s="172" t="e">
        <f t="shared" si="2"/>
        <v>#DIV/0!</v>
      </c>
    </row>
    <row r="22" spans="1:20">
      <c r="A22" s="215"/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174"/>
      <c r="R22" s="172">
        <f t="shared" si="3"/>
        <v>0</v>
      </c>
      <c r="S22" s="175" t="e">
        <f t="shared" si="1"/>
        <v>#DIV/0!</v>
      </c>
      <c r="T22" s="175" t="e">
        <f t="shared" si="2"/>
        <v>#DIV/0!</v>
      </c>
    </row>
    <row r="23" spans="1:20">
      <c r="A23" s="216"/>
      <c r="B23" s="71"/>
      <c r="C23" s="72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7">
        <f>SUM(P10:P22)</f>
        <v>0</v>
      </c>
      <c r="Q23" s="75"/>
      <c r="R23" s="178">
        <f>SUM(R9:R22)</f>
        <v>0</v>
      </c>
      <c r="S23" s="178" t="e">
        <f>SUM(S9:S22)</f>
        <v>#DIV/0!</v>
      </c>
      <c r="T23" s="178"/>
    </row>
    <row r="24" spans="1:20" s="123" customFormat="1" ht="10.199999999999999">
      <c r="A24" s="214" t="s">
        <v>38</v>
      </c>
      <c r="B24" s="121" t="s">
        <v>39</v>
      </c>
      <c r="C24" s="210" t="s">
        <v>40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72">
        <f>SUM(D24:O24)</f>
        <v>0</v>
      </c>
      <c r="Q24" s="78">
        <v>0.49990000000000001</v>
      </c>
      <c r="R24" s="179">
        <f>P24*Q24/1000</f>
        <v>0</v>
      </c>
      <c r="S24" s="180" t="e">
        <f>R24/$R$28</f>
        <v>#DIV/0!</v>
      </c>
      <c r="T24" s="180" t="e">
        <f>R24/$R$29</f>
        <v>#DIV/0!</v>
      </c>
    </row>
    <row r="25" spans="1:20" ht="18">
      <c r="A25" s="215"/>
      <c r="B25" s="77"/>
      <c r="C25" s="18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172">
        <f>SUM(D25:O25)</f>
        <v>0</v>
      </c>
      <c r="Q25" s="182"/>
      <c r="R25" s="183">
        <f>P25*Q25/1000</f>
        <v>0</v>
      </c>
      <c r="S25" s="172" t="e">
        <f>R25/$R$28</f>
        <v>#DIV/0!</v>
      </c>
      <c r="T25" s="172" t="e">
        <f t="shared" ref="T25" si="6">R25/$R$29</f>
        <v>#DIV/0!</v>
      </c>
    </row>
    <row r="26" spans="1:20">
      <c r="A26" s="215"/>
      <c r="B26" s="81"/>
      <c r="C26" s="82"/>
      <c r="D26" s="114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172">
        <f>SUM(D26:O26)</f>
        <v>0</v>
      </c>
      <c r="Q26" s="182"/>
      <c r="R26" s="183">
        <f>P26*Q26/1000</f>
        <v>0</v>
      </c>
      <c r="S26" s="172" t="e">
        <f t="shared" ref="S26:S27" si="7">R26/$R$28</f>
        <v>#DIV/0!</v>
      </c>
      <c r="T26" s="172" t="e">
        <f>R26/$R$29</f>
        <v>#DIV/0!</v>
      </c>
    </row>
    <row r="27" spans="1:20">
      <c r="A27" s="215"/>
      <c r="B27" s="81"/>
      <c r="C27" s="84"/>
      <c r="D27" s="114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172">
        <f>SUM(D27:O27)</f>
        <v>0</v>
      </c>
      <c r="Q27" s="85"/>
      <c r="R27" s="183">
        <f>P27*Q27/1000</f>
        <v>0</v>
      </c>
      <c r="S27" s="175" t="e">
        <f t="shared" si="7"/>
        <v>#DIV/0!</v>
      </c>
      <c r="T27" s="175" t="e">
        <f>R27/$R$29</f>
        <v>#DIV/0!</v>
      </c>
    </row>
    <row r="28" spans="1:20">
      <c r="A28" s="21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184">
        <f>SUM(P24:P27)</f>
        <v>0</v>
      </c>
      <c r="Q28" s="89"/>
      <c r="R28" s="185">
        <f>SUM(R24:R27)</f>
        <v>0</v>
      </c>
      <c r="S28" s="185" t="e">
        <f>SUM(S24:S27)</f>
        <v>#DIV/0!</v>
      </c>
      <c r="T28" s="185"/>
    </row>
    <row r="29" spans="1:20"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93"/>
      <c r="Q29" s="81"/>
      <c r="R29" s="186">
        <f>R23+R28</f>
        <v>0</v>
      </c>
      <c r="S29" s="186" t="e">
        <f>SUM(S9:S22)+SUM(S24:S27)</f>
        <v>#DIV/0!</v>
      </c>
      <c r="T29" s="186" t="e">
        <f>SUM(T9:T22)+SUM(T24:T27)</f>
        <v>#DIV/0!</v>
      </c>
    </row>
    <row r="30" spans="1:20" s="123" customFormat="1" ht="10.199999999999999">
      <c r="A30" s="217" t="s">
        <v>42</v>
      </c>
      <c r="B30" s="68" t="s">
        <v>43</v>
      </c>
      <c r="C30" s="187" t="s">
        <v>44</v>
      </c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72">
        <f>SUM(D30:O30)</f>
        <v>0</v>
      </c>
      <c r="Q30" s="188">
        <v>0.79479999999999995</v>
      </c>
      <c r="R30" s="180">
        <f t="shared" ref="R30:R41" si="8">P30*Q30/1000</f>
        <v>0</v>
      </c>
      <c r="S30" s="189"/>
      <c r="T30" s="189"/>
    </row>
    <row r="31" spans="1:20" s="123" customFormat="1" ht="10.199999999999999">
      <c r="A31" s="217"/>
      <c r="B31" s="109" t="s">
        <v>45</v>
      </c>
      <c r="C31" s="82" t="s">
        <v>44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72">
        <f>SUM(D31:O31)</f>
        <v>0</v>
      </c>
      <c r="Q31" s="98">
        <v>0.54100000000000004</v>
      </c>
      <c r="R31" s="180">
        <f t="shared" si="8"/>
        <v>0</v>
      </c>
      <c r="S31" s="190"/>
      <c r="T31" s="190"/>
    </row>
    <row r="32" spans="1:20" s="123" customFormat="1" ht="10.199999999999999">
      <c r="A32" s="217"/>
      <c r="B32" s="109" t="s">
        <v>46</v>
      </c>
      <c r="C32" s="82" t="s">
        <v>44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172">
        <f t="shared" ref="P32:P35" si="9">SUM(D32:O32)</f>
        <v>0</v>
      </c>
      <c r="Q32" s="98">
        <v>0.25750000000000001</v>
      </c>
      <c r="R32" s="180">
        <f t="shared" si="8"/>
        <v>0</v>
      </c>
      <c r="S32" s="190"/>
      <c r="T32" s="190"/>
    </row>
    <row r="33" spans="1:20" s="123" customFormat="1" ht="10.199999999999999">
      <c r="A33" s="217"/>
      <c r="B33" s="109" t="s">
        <v>157</v>
      </c>
      <c r="C33" s="82" t="s">
        <v>44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172">
        <f t="shared" si="9"/>
        <v>0</v>
      </c>
      <c r="Q33" s="98">
        <v>1.0301</v>
      </c>
      <c r="R33" s="180">
        <f t="shared" si="8"/>
        <v>0</v>
      </c>
      <c r="S33" s="190"/>
      <c r="T33" s="190"/>
    </row>
    <row r="34" spans="1:20" s="123" customFormat="1" ht="10.199999999999999">
      <c r="A34" s="217"/>
      <c r="B34" s="109" t="s">
        <v>48</v>
      </c>
      <c r="C34" s="82" t="s">
        <v>44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172">
        <f t="shared" si="9"/>
        <v>0</v>
      </c>
      <c r="Q34" s="98">
        <v>2.1555</v>
      </c>
      <c r="R34" s="180">
        <f t="shared" si="8"/>
        <v>0</v>
      </c>
      <c r="S34" s="190"/>
      <c r="T34" s="190"/>
    </row>
    <row r="35" spans="1:20" s="123" customFormat="1" ht="10.199999999999999">
      <c r="A35" s="217"/>
      <c r="B35" s="211" t="s">
        <v>49</v>
      </c>
      <c r="C35" s="84" t="s">
        <v>44</v>
      </c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172">
        <f t="shared" si="9"/>
        <v>0</v>
      </c>
      <c r="Q35" s="101">
        <v>2.0432000000000001</v>
      </c>
      <c r="R35" s="180">
        <f t="shared" si="8"/>
        <v>0</v>
      </c>
      <c r="S35" s="191"/>
      <c r="T35" s="191"/>
    </row>
    <row r="36" spans="1:20">
      <c r="A36" s="217"/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92">
        <f>SUM(P30:P35)</f>
        <v>0</v>
      </c>
      <c r="Q36" s="105"/>
      <c r="R36" s="193">
        <f>SUM(R30:R35)</f>
        <v>0</v>
      </c>
      <c r="S36" s="193"/>
      <c r="T36" s="193"/>
    </row>
    <row r="37" spans="1:20" s="123" customFormat="1" ht="10.199999999999999">
      <c r="A37" s="214" t="s">
        <v>50</v>
      </c>
      <c r="B37" s="212" t="s">
        <v>73</v>
      </c>
      <c r="C37" s="210" t="s">
        <v>29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72">
        <v>0</v>
      </c>
      <c r="Q37" s="109"/>
      <c r="R37" s="180">
        <f t="shared" si="8"/>
        <v>0</v>
      </c>
      <c r="S37" s="190"/>
      <c r="T37" s="190"/>
    </row>
    <row r="38" spans="1:20">
      <c r="A38" s="215"/>
      <c r="B38" s="96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172">
        <v>0</v>
      </c>
      <c r="Q38" s="109"/>
      <c r="R38" s="180">
        <f t="shared" si="8"/>
        <v>0</v>
      </c>
      <c r="S38" s="190"/>
      <c r="T38" s="190"/>
    </row>
    <row r="39" spans="1:20">
      <c r="A39" s="215"/>
      <c r="B39" s="96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172">
        <v>0</v>
      </c>
      <c r="Q39" s="109"/>
      <c r="R39" s="180">
        <f t="shared" si="8"/>
        <v>0</v>
      </c>
      <c r="S39" s="190"/>
      <c r="T39" s="190"/>
    </row>
    <row r="40" spans="1:20">
      <c r="A40" s="215"/>
      <c r="B40" s="96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172">
        <v>0</v>
      </c>
      <c r="Q40" s="109"/>
      <c r="R40" s="180">
        <f t="shared" si="8"/>
        <v>0</v>
      </c>
      <c r="S40" s="190"/>
      <c r="T40" s="190"/>
    </row>
    <row r="41" spans="1:20">
      <c r="A41" s="215"/>
      <c r="B41" s="96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172">
        <v>0</v>
      </c>
      <c r="Q41" s="109"/>
      <c r="R41" s="180">
        <f t="shared" si="8"/>
        <v>0</v>
      </c>
      <c r="S41" s="190"/>
      <c r="T41" s="190"/>
    </row>
    <row r="42" spans="1:20">
      <c r="A42" s="216"/>
      <c r="B42" s="111"/>
      <c r="C42" s="102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92">
        <f>SUM(P37:P41)</f>
        <v>0</v>
      </c>
      <c r="Q42" s="103"/>
      <c r="R42" s="105"/>
      <c r="S42" s="193"/>
      <c r="T42" s="193"/>
    </row>
    <row r="43" spans="1:20">
      <c r="A43" s="112"/>
      <c r="C43" s="113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81"/>
      <c r="S43" s="195"/>
      <c r="T43" s="195"/>
    </row>
    <row r="44" spans="1:20" ht="18">
      <c r="A44" s="218" t="s">
        <v>52</v>
      </c>
      <c r="B44" s="219"/>
      <c r="C44" s="116"/>
      <c r="D44" s="117" t="s">
        <v>53</v>
      </c>
      <c r="E44" s="118"/>
      <c r="F44" s="118"/>
      <c r="G44" s="118"/>
      <c r="H44" s="118"/>
      <c r="I44" s="118"/>
      <c r="J44" s="116"/>
      <c r="K44" s="116"/>
      <c r="L44" s="116"/>
      <c r="M44" s="116"/>
      <c r="N44" s="116"/>
      <c r="O44" s="116"/>
      <c r="P44" s="116"/>
      <c r="Q44" s="113"/>
      <c r="R44" s="113"/>
      <c r="S44" s="113"/>
      <c r="T44" s="113"/>
    </row>
    <row r="45" spans="1:20" ht="18">
      <c r="A45" s="119" t="s">
        <v>54</v>
      </c>
      <c r="B45" s="120" t="s">
        <v>55</v>
      </c>
      <c r="D45" s="118" t="s">
        <v>56</v>
      </c>
      <c r="F45" s="55" t="s">
        <v>57</v>
      </c>
      <c r="G45" s="118" t="s">
        <v>58</v>
      </c>
      <c r="H45" s="118"/>
      <c r="I45" s="118"/>
    </row>
    <row r="46" spans="1:20" ht="18">
      <c r="A46" s="119" t="s">
        <v>59</v>
      </c>
      <c r="B46" s="119">
        <v>1</v>
      </c>
      <c r="D46" s="118" t="s">
        <v>60</v>
      </c>
      <c r="F46" s="55" t="s">
        <v>57</v>
      </c>
      <c r="G46" s="118" t="s">
        <v>61</v>
      </c>
      <c r="H46" s="118"/>
      <c r="I46" s="118"/>
    </row>
    <row r="47" spans="1:20" ht="18">
      <c r="A47" s="119" t="s">
        <v>62</v>
      </c>
      <c r="B47" s="119">
        <v>28</v>
      </c>
      <c r="D47" s="118" t="s">
        <v>63</v>
      </c>
      <c r="F47" s="55" t="s">
        <v>57</v>
      </c>
      <c r="G47" s="118" t="s">
        <v>64</v>
      </c>
      <c r="H47" s="118"/>
      <c r="I47" s="118"/>
    </row>
    <row r="48" spans="1:20" ht="18">
      <c r="A48" s="119" t="s">
        <v>65</v>
      </c>
      <c r="B48" s="119">
        <v>265</v>
      </c>
      <c r="D48" s="118" t="s">
        <v>66</v>
      </c>
      <c r="F48" s="55" t="s">
        <v>57</v>
      </c>
      <c r="G48" s="118" t="s">
        <v>67</v>
      </c>
      <c r="H48" s="118"/>
      <c r="I48" s="118"/>
    </row>
    <row r="49" spans="1:2">
      <c r="A49" s="119" t="s">
        <v>68</v>
      </c>
      <c r="B49" s="119">
        <v>23500</v>
      </c>
    </row>
    <row r="50" spans="1:2">
      <c r="A50" s="119" t="s">
        <v>69</v>
      </c>
      <c r="B50" s="119">
        <v>16100</v>
      </c>
    </row>
  </sheetData>
  <mergeCells count="32">
    <mergeCell ref="A5:T5"/>
    <mergeCell ref="A1:A4"/>
    <mergeCell ref="B1:Q2"/>
    <mergeCell ref="R1:T2"/>
    <mergeCell ref="R3:T3"/>
    <mergeCell ref="R4:T4"/>
    <mergeCell ref="Q6:Q8"/>
    <mergeCell ref="K7:K8"/>
    <mergeCell ref="L7:L8"/>
    <mergeCell ref="M7:M8"/>
    <mergeCell ref="N7:N8"/>
    <mergeCell ref="A44:B44"/>
    <mergeCell ref="R6:R7"/>
    <mergeCell ref="S6:S8"/>
    <mergeCell ref="T6:T8"/>
    <mergeCell ref="D7:D8"/>
    <mergeCell ref="E7:E8"/>
    <mergeCell ref="F7:F8"/>
    <mergeCell ref="G7:G8"/>
    <mergeCell ref="H7:H8"/>
    <mergeCell ref="I7:I8"/>
    <mergeCell ref="J7:J8"/>
    <mergeCell ref="A6:A8"/>
    <mergeCell ref="B6:B8"/>
    <mergeCell ref="C6:C8"/>
    <mergeCell ref="D6:O6"/>
    <mergeCell ref="P6:P8"/>
    <mergeCell ref="O7:O8"/>
    <mergeCell ref="A9:A23"/>
    <mergeCell ref="A24:A28"/>
    <mergeCell ref="A30:A36"/>
    <mergeCell ref="A37:A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AC20F-AAEC-4BD4-814F-07A694DEC313}">
  <dimension ref="A1:T55"/>
  <sheetViews>
    <sheetView tabSelected="1" workbookViewId="0">
      <selection sqref="A1:A4"/>
    </sheetView>
  </sheetViews>
  <sheetFormatPr defaultColWidth="9" defaultRowHeight="14.4"/>
  <cols>
    <col min="1" max="1" width="9" style="55"/>
    <col min="2" max="2" width="28.6640625" style="55" bestFit="1" customWidth="1"/>
    <col min="3" max="3" width="9" style="55"/>
    <col min="4" max="4" width="11.6640625" style="55" customWidth="1"/>
    <col min="5" max="5" width="10.77734375" style="55" customWidth="1"/>
    <col min="6" max="6" width="10.21875" style="55" customWidth="1"/>
    <col min="7" max="7" width="10.88671875" style="55" customWidth="1"/>
    <col min="8" max="9" width="10.21875" style="55" customWidth="1"/>
    <col min="10" max="11" width="10.88671875" style="55" customWidth="1"/>
    <col min="12" max="13" width="10.21875" style="55" customWidth="1"/>
    <col min="14" max="15" width="10.88671875" style="55" customWidth="1"/>
    <col min="16" max="16" width="14.109375" style="55" customWidth="1"/>
    <col min="17" max="17" width="17.21875" style="55" customWidth="1"/>
    <col min="18" max="18" width="15.88671875" style="55" customWidth="1"/>
    <col min="19" max="20" width="12.6640625" style="55" customWidth="1"/>
    <col min="21" max="16384" width="9" style="55"/>
  </cols>
  <sheetData>
    <row r="1" spans="1:20" ht="14.25" customHeight="1">
      <c r="A1" s="234"/>
      <c r="B1" s="237" t="s">
        <v>175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54"/>
      <c r="S1" s="255"/>
      <c r="T1" s="256"/>
    </row>
    <row r="2" spans="1:20" ht="14.25" customHeight="1">
      <c r="A2" s="235"/>
      <c r="B2" s="239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7"/>
      <c r="S2" s="258"/>
      <c r="T2" s="259"/>
    </row>
    <row r="3" spans="1:20" ht="14.25" customHeight="1">
      <c r="A3" s="235"/>
      <c r="B3" s="129" t="s">
        <v>0</v>
      </c>
      <c r="C3" s="130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5"/>
      <c r="R3" s="205"/>
      <c r="S3" s="135"/>
      <c r="T3" s="132"/>
    </row>
    <row r="4" spans="1:20" ht="14.25" customHeight="1">
      <c r="A4" s="236"/>
      <c r="B4" s="129" t="s">
        <v>1</v>
      </c>
      <c r="C4" s="130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203"/>
      <c r="R4" s="204"/>
      <c r="S4" s="203"/>
      <c r="T4" s="134"/>
    </row>
    <row r="5" spans="1:20">
      <c r="A5" s="248"/>
      <c r="B5" s="249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</row>
    <row r="6" spans="1:20" ht="14.25" customHeight="1">
      <c r="A6" s="224" t="s">
        <v>2</v>
      </c>
      <c r="B6" s="213" t="s">
        <v>3</v>
      </c>
      <c r="C6" s="213" t="s">
        <v>4</v>
      </c>
      <c r="D6" s="227" t="s">
        <v>174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9"/>
      <c r="P6" s="230" t="s">
        <v>5</v>
      </c>
      <c r="Q6" s="232" t="s">
        <v>178</v>
      </c>
      <c r="R6" s="220" t="s">
        <v>7</v>
      </c>
      <c r="S6" s="222" t="s">
        <v>8</v>
      </c>
      <c r="T6" s="222" t="s">
        <v>9</v>
      </c>
    </row>
    <row r="7" spans="1:20" ht="14.25" customHeight="1">
      <c r="A7" s="225"/>
      <c r="B7" s="226"/>
      <c r="C7" s="213"/>
      <c r="D7" s="213" t="s">
        <v>10</v>
      </c>
      <c r="E7" s="213" t="s">
        <v>11</v>
      </c>
      <c r="F7" s="213" t="s">
        <v>12</v>
      </c>
      <c r="G7" s="213" t="s">
        <v>13</v>
      </c>
      <c r="H7" s="213" t="s">
        <v>14</v>
      </c>
      <c r="I7" s="213" t="s">
        <v>15</v>
      </c>
      <c r="J7" s="213" t="s">
        <v>16</v>
      </c>
      <c r="K7" s="213" t="s">
        <v>17</v>
      </c>
      <c r="L7" s="213" t="s">
        <v>18</v>
      </c>
      <c r="M7" s="213" t="s">
        <v>19</v>
      </c>
      <c r="N7" s="213" t="s">
        <v>20</v>
      </c>
      <c r="O7" s="213" t="s">
        <v>21</v>
      </c>
      <c r="P7" s="231"/>
      <c r="Q7" s="233"/>
      <c r="R7" s="221"/>
      <c r="S7" s="223"/>
      <c r="T7" s="223"/>
    </row>
    <row r="8" spans="1:20" ht="14.25" customHeight="1">
      <c r="A8" s="225"/>
      <c r="B8" s="226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31"/>
      <c r="Q8" s="233"/>
      <c r="R8" s="127" t="s">
        <v>179</v>
      </c>
      <c r="S8" s="223"/>
      <c r="T8" s="223"/>
    </row>
    <row r="9" spans="1:20" ht="14.25" customHeight="1">
      <c r="A9" s="214" t="s">
        <v>23</v>
      </c>
      <c r="B9" s="56" t="s">
        <v>24</v>
      </c>
      <c r="C9" s="56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8"/>
      <c r="Q9" s="59"/>
      <c r="R9" s="59"/>
      <c r="S9" s="59"/>
      <c r="T9" s="59"/>
    </row>
    <row r="10" spans="1:20" ht="14.25" customHeight="1">
      <c r="A10" s="215"/>
      <c r="B10" s="60" t="s">
        <v>25</v>
      </c>
      <c r="C10" s="61" t="s">
        <v>26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2">
        <f>SUM(D10:O10)</f>
        <v>0</v>
      </c>
      <c r="Q10" s="63">
        <v>5.7299999999999997E-2</v>
      </c>
      <c r="R10" s="64">
        <f t="shared" ref="R10:R20" si="0">P10*Q10/1000</f>
        <v>0</v>
      </c>
      <c r="S10" s="64" t="e">
        <f>R10/$R$28</f>
        <v>#DIV/0!</v>
      </c>
      <c r="T10" s="64" t="e">
        <f>R10/$R$34</f>
        <v>#DIV/0!</v>
      </c>
    </row>
    <row r="11" spans="1:20" ht="14.25" customHeight="1">
      <c r="A11" s="215"/>
      <c r="B11" s="60" t="s">
        <v>25</v>
      </c>
      <c r="C11" s="61" t="s">
        <v>27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2">
        <f t="shared" ref="P11:P20" si="1">SUM(D11:O11)</f>
        <v>0</v>
      </c>
      <c r="Q11" s="63">
        <v>5.62E-2</v>
      </c>
      <c r="R11" s="64">
        <f t="shared" si="0"/>
        <v>0</v>
      </c>
      <c r="S11" s="64" t="e">
        <f t="shared" ref="S11:S20" si="2">R11/$R$28</f>
        <v>#DIV/0!</v>
      </c>
      <c r="T11" s="64" t="e">
        <f t="shared" ref="T11:T20" si="3">R11/$R$34</f>
        <v>#DIV/0!</v>
      </c>
    </row>
    <row r="12" spans="1:20" ht="14.25" customHeight="1">
      <c r="A12" s="215"/>
      <c r="B12" s="60" t="s">
        <v>28</v>
      </c>
      <c r="C12" s="61" t="s">
        <v>29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2">
        <f t="shared" si="1"/>
        <v>0</v>
      </c>
      <c r="Q12" s="63">
        <v>2.5453999999999999</v>
      </c>
      <c r="R12" s="64">
        <f t="shared" si="0"/>
        <v>0</v>
      </c>
      <c r="S12" s="64" t="e">
        <f t="shared" si="2"/>
        <v>#DIV/0!</v>
      </c>
      <c r="T12" s="64" t="e">
        <f t="shared" si="3"/>
        <v>#DIV/0!</v>
      </c>
    </row>
    <row r="13" spans="1:20" ht="14.25" customHeight="1">
      <c r="A13" s="215"/>
      <c r="B13" s="60" t="s">
        <v>30</v>
      </c>
      <c r="C13" s="61" t="s">
        <v>31</v>
      </c>
      <c r="D13" s="6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62">
        <f t="shared" si="1"/>
        <v>0</v>
      </c>
      <c r="Q13" s="63">
        <v>2.7078000000000002</v>
      </c>
      <c r="R13" s="64">
        <f t="shared" si="0"/>
        <v>0</v>
      </c>
      <c r="S13" s="64" t="e">
        <f t="shared" si="2"/>
        <v>#DIV/0!</v>
      </c>
      <c r="T13" s="64" t="e">
        <f t="shared" si="3"/>
        <v>#DIV/0!</v>
      </c>
    </row>
    <row r="14" spans="1:20" ht="14.25" customHeight="1">
      <c r="A14" s="215"/>
      <c r="B14" s="60" t="s">
        <v>32</v>
      </c>
      <c r="C14" s="61" t="s">
        <v>31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2">
        <f t="shared" si="1"/>
        <v>0</v>
      </c>
      <c r="Q14" s="63">
        <v>1.6812</v>
      </c>
      <c r="R14" s="64">
        <f t="shared" si="0"/>
        <v>0</v>
      </c>
      <c r="S14" s="64" t="e">
        <f t="shared" si="2"/>
        <v>#DIV/0!</v>
      </c>
      <c r="T14" s="64" t="e">
        <f t="shared" si="3"/>
        <v>#DIV/0!</v>
      </c>
    </row>
    <row r="15" spans="1:20" ht="14.25" customHeight="1">
      <c r="A15" s="215"/>
      <c r="B15" s="60" t="s">
        <v>32</v>
      </c>
      <c r="C15" s="61" t="s">
        <v>29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2">
        <f t="shared" si="1"/>
        <v>0</v>
      </c>
      <c r="Q15" s="63">
        <v>3.1133999999999999</v>
      </c>
      <c r="R15" s="64">
        <f t="shared" si="0"/>
        <v>0</v>
      </c>
      <c r="S15" s="64" t="e">
        <f t="shared" si="2"/>
        <v>#DIV/0!</v>
      </c>
      <c r="T15" s="64" t="e">
        <f t="shared" si="3"/>
        <v>#DIV/0!</v>
      </c>
    </row>
    <row r="16" spans="1:20" ht="14.25" customHeight="1">
      <c r="A16" s="215"/>
      <c r="B16" s="60" t="s">
        <v>34</v>
      </c>
      <c r="C16" s="61" t="s">
        <v>31</v>
      </c>
      <c r="D16" s="6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62">
        <f t="shared" si="1"/>
        <v>0</v>
      </c>
      <c r="Q16" s="63">
        <v>3.22</v>
      </c>
      <c r="R16" s="64">
        <f t="shared" si="0"/>
        <v>0</v>
      </c>
      <c r="S16" s="64" t="e">
        <f t="shared" si="2"/>
        <v>#DIV/0!</v>
      </c>
      <c r="T16" s="64" t="e">
        <f t="shared" si="3"/>
        <v>#DIV/0!</v>
      </c>
    </row>
    <row r="17" spans="1:20" ht="14.25" customHeight="1">
      <c r="A17" s="215"/>
      <c r="B17" s="60" t="s">
        <v>33</v>
      </c>
      <c r="C17" s="61" t="s">
        <v>31</v>
      </c>
      <c r="D17" s="65"/>
      <c r="E17" s="66"/>
      <c r="F17" s="66"/>
      <c r="G17" s="66"/>
      <c r="H17" s="66"/>
      <c r="I17" s="66"/>
      <c r="J17" s="66"/>
      <c r="K17" s="2"/>
      <c r="L17" s="2"/>
      <c r="M17" s="2"/>
      <c r="N17" s="2"/>
      <c r="O17" s="2"/>
      <c r="P17" s="62">
        <f t="shared" si="1"/>
        <v>0</v>
      </c>
      <c r="Q17" s="63">
        <v>3.2456999999999998</v>
      </c>
      <c r="R17" s="64">
        <f t="shared" si="0"/>
        <v>0</v>
      </c>
      <c r="S17" s="64" t="e">
        <f t="shared" si="2"/>
        <v>#DIV/0!</v>
      </c>
      <c r="T17" s="64" t="e">
        <f t="shared" si="3"/>
        <v>#DIV/0!</v>
      </c>
    </row>
    <row r="18" spans="1:20" ht="14.25" customHeight="1">
      <c r="A18" s="215"/>
      <c r="B18" s="60" t="s">
        <v>35</v>
      </c>
      <c r="C18" s="61" t="s">
        <v>31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2">
        <f t="shared" si="1"/>
        <v>0</v>
      </c>
      <c r="Q18" s="63">
        <v>2.1894</v>
      </c>
      <c r="R18" s="64">
        <f t="shared" si="0"/>
        <v>0</v>
      </c>
      <c r="S18" s="64" t="e">
        <f t="shared" si="2"/>
        <v>#DIV/0!</v>
      </c>
      <c r="T18" s="64" t="e">
        <f t="shared" si="3"/>
        <v>#DIV/0!</v>
      </c>
    </row>
    <row r="19" spans="1:20" ht="14.25" customHeight="1">
      <c r="A19" s="21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2">
        <f t="shared" si="1"/>
        <v>0</v>
      </c>
      <c r="Q19" s="65"/>
      <c r="R19" s="64">
        <f t="shared" si="0"/>
        <v>0</v>
      </c>
      <c r="S19" s="64" t="e">
        <f t="shared" si="2"/>
        <v>#DIV/0!</v>
      </c>
      <c r="T19" s="64" t="e">
        <f t="shared" si="3"/>
        <v>#DIV/0!</v>
      </c>
    </row>
    <row r="20" spans="1:20" ht="14.25" customHeight="1">
      <c r="A20" s="21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2">
        <f t="shared" si="1"/>
        <v>0</v>
      </c>
      <c r="Q20" s="65"/>
      <c r="R20" s="64">
        <f t="shared" si="0"/>
        <v>0</v>
      </c>
      <c r="S20" s="64" t="e">
        <f t="shared" si="2"/>
        <v>#DIV/0!</v>
      </c>
      <c r="T20" s="64" t="e">
        <f t="shared" si="3"/>
        <v>#DIV/0!</v>
      </c>
    </row>
    <row r="21" spans="1:20" ht="14.25" customHeight="1">
      <c r="A21" s="215"/>
      <c r="B21" s="56" t="s">
        <v>36</v>
      </c>
      <c r="C21" s="5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58"/>
      <c r="Q21" s="59"/>
      <c r="R21" s="59"/>
      <c r="S21" s="59"/>
      <c r="T21" s="59"/>
    </row>
    <row r="22" spans="1:20" ht="14.25" customHeight="1">
      <c r="A22" s="215"/>
      <c r="B22" s="68" t="s">
        <v>35</v>
      </c>
      <c r="C22" s="61" t="s">
        <v>31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9">
        <f>SUM(D22:O22)</f>
        <v>0</v>
      </c>
      <c r="Q22" s="63">
        <v>2.2719</v>
      </c>
      <c r="R22" s="70">
        <f>P22*Q22/1000</f>
        <v>0</v>
      </c>
      <c r="S22" s="64" t="e">
        <f>R22/$R$28</f>
        <v>#DIV/0!</v>
      </c>
      <c r="T22" s="64" t="e">
        <f>R22/$R$34</f>
        <v>#DIV/0!</v>
      </c>
    </row>
    <row r="23" spans="1:20" ht="14.25" customHeight="1">
      <c r="A23" s="215"/>
      <c r="B23" s="60" t="s">
        <v>30</v>
      </c>
      <c r="C23" s="61" t="s">
        <v>31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9">
        <f>SUM(D23:O23)</f>
        <v>0</v>
      </c>
      <c r="Q23" s="63">
        <v>2.7406000000000001</v>
      </c>
      <c r="R23" s="70">
        <f t="shared" ref="R23:R27" si="4">P23*Q23/1000</f>
        <v>0</v>
      </c>
      <c r="S23" s="64" t="e">
        <f t="shared" ref="S23:S27" si="5">R23/$R$28</f>
        <v>#DIV/0!</v>
      </c>
      <c r="T23" s="64" t="e">
        <f t="shared" ref="T23:T27" si="6">R23/$R$34</f>
        <v>#DIV/0!</v>
      </c>
    </row>
    <row r="24" spans="1:20" ht="14.25" customHeight="1">
      <c r="A24" s="215"/>
      <c r="B24" s="60" t="s">
        <v>32</v>
      </c>
      <c r="C24" s="61" t="s">
        <v>31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9">
        <f t="shared" ref="P24:P26" si="7">SUM(D24:O24)</f>
        <v>0</v>
      </c>
      <c r="Q24" s="63">
        <v>1.7305999999999999</v>
      </c>
      <c r="R24" s="70">
        <f t="shared" si="4"/>
        <v>0</v>
      </c>
      <c r="S24" s="64" t="e">
        <f t="shared" si="5"/>
        <v>#DIV/0!</v>
      </c>
      <c r="T24" s="64" t="e">
        <f t="shared" si="6"/>
        <v>#DIV/0!</v>
      </c>
    </row>
    <row r="25" spans="1:20" ht="14.25" customHeight="1">
      <c r="A25" s="215"/>
      <c r="B25" s="60" t="s">
        <v>32</v>
      </c>
      <c r="C25" s="61" t="s">
        <v>29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9">
        <f t="shared" si="7"/>
        <v>0</v>
      </c>
      <c r="Q25" s="63">
        <v>3.2048999999999999</v>
      </c>
      <c r="R25" s="70">
        <f t="shared" si="4"/>
        <v>0</v>
      </c>
      <c r="S25" s="64" t="e">
        <f t="shared" si="5"/>
        <v>#DIV/0!</v>
      </c>
      <c r="T25" s="64" t="e">
        <f t="shared" si="6"/>
        <v>#DIV/0!</v>
      </c>
    </row>
    <row r="26" spans="1:20" ht="14.25" customHeight="1">
      <c r="A26" s="215"/>
      <c r="B26" s="60" t="s">
        <v>37</v>
      </c>
      <c r="C26" s="61" t="s">
        <v>29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9">
        <f t="shared" si="7"/>
        <v>0</v>
      </c>
      <c r="Q26" s="63">
        <v>2.2608999999999999</v>
      </c>
      <c r="R26" s="64">
        <f t="shared" si="4"/>
        <v>0</v>
      </c>
      <c r="S26" s="64" t="e">
        <f t="shared" si="5"/>
        <v>#DIV/0!</v>
      </c>
      <c r="T26" s="64" t="e">
        <f t="shared" si="6"/>
        <v>#DIV/0!</v>
      </c>
    </row>
    <row r="27" spans="1:20" ht="14.25" customHeight="1">
      <c r="A27" s="21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2">
        <f t="shared" ref="P27" si="8">SUM(D27:O27)</f>
        <v>0</v>
      </c>
      <c r="Q27" s="65"/>
      <c r="R27" s="64">
        <f t="shared" si="4"/>
        <v>0</v>
      </c>
      <c r="S27" s="64" t="e">
        <f t="shared" si="5"/>
        <v>#DIV/0!</v>
      </c>
      <c r="T27" s="64" t="e">
        <f t="shared" si="6"/>
        <v>#DIV/0!</v>
      </c>
    </row>
    <row r="28" spans="1:20" ht="14.25" customHeight="1">
      <c r="A28" s="216"/>
      <c r="B28" s="71"/>
      <c r="C28" s="72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5"/>
      <c r="R28" s="76">
        <f>SUM(R10:R27)</f>
        <v>0</v>
      </c>
      <c r="S28" s="76" t="e">
        <f>SUM(S10:S27)</f>
        <v>#DIV/0!</v>
      </c>
      <c r="T28" s="76"/>
    </row>
    <row r="29" spans="1:20" ht="14.25" customHeight="1">
      <c r="A29" s="214" t="s">
        <v>38</v>
      </c>
      <c r="B29" s="121" t="s">
        <v>39</v>
      </c>
      <c r="C29" s="122" t="s">
        <v>40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69">
        <f t="shared" ref="P29:P32" si="9">SUM(D29:O29)</f>
        <v>0</v>
      </c>
      <c r="Q29" s="78">
        <v>0.49990000000000001</v>
      </c>
      <c r="R29" s="79">
        <f>P29*Q29/1000</f>
        <v>0</v>
      </c>
      <c r="S29" s="80" t="e">
        <f>R29/$R$33</f>
        <v>#DIV/0!</v>
      </c>
      <c r="T29" s="80" t="e">
        <f>R29/$R$34</f>
        <v>#DIV/0!</v>
      </c>
    </row>
    <row r="30" spans="1:20" ht="14.25" customHeight="1">
      <c r="A30" s="215"/>
      <c r="B30" s="121" t="s">
        <v>41</v>
      </c>
      <c r="C30" s="61" t="s">
        <v>29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69">
        <f t="shared" si="9"/>
        <v>0</v>
      </c>
      <c r="Q30" s="65"/>
      <c r="R30" s="70">
        <f>P30*Q30/1000</f>
        <v>0</v>
      </c>
      <c r="S30" s="64" t="e">
        <f>R30/$R$33</f>
        <v>#DIV/0!</v>
      </c>
      <c r="T30" s="64" t="e">
        <f t="shared" ref="T30" si="10">R30/$R$34</f>
        <v>#DIV/0!</v>
      </c>
    </row>
    <row r="31" spans="1:20" ht="14.25" customHeight="1">
      <c r="A31" s="215"/>
      <c r="B31" s="81"/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69">
        <f t="shared" si="9"/>
        <v>0</v>
      </c>
      <c r="Q31" s="65"/>
      <c r="R31" s="70">
        <f>P31*Q31/1000</f>
        <v>0</v>
      </c>
      <c r="S31" s="64" t="e">
        <f>R31/$R$33</f>
        <v>#DIV/0!</v>
      </c>
      <c r="T31" s="64" t="e">
        <f>R31/$R$34</f>
        <v>#DIV/0!</v>
      </c>
    </row>
    <row r="32" spans="1:20" ht="14.25" customHeight="1">
      <c r="A32" s="215"/>
      <c r="B32" s="81"/>
      <c r="C32" s="84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69">
        <f t="shared" si="9"/>
        <v>0</v>
      </c>
      <c r="Q32" s="65"/>
      <c r="R32" s="70">
        <f>P32*Q32/1000</f>
        <v>0</v>
      </c>
      <c r="S32" s="86" t="e">
        <f>R32/$R$33</f>
        <v>#DIV/0!</v>
      </c>
      <c r="T32" s="86" t="e">
        <f>R32/$R$34</f>
        <v>#DIV/0!</v>
      </c>
    </row>
    <row r="33" spans="1:20" ht="14.25" customHeight="1">
      <c r="A33" s="21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8"/>
      <c r="Q33" s="89"/>
      <c r="R33" s="90">
        <f>SUM(R29:R32)</f>
        <v>0</v>
      </c>
      <c r="S33" s="90" t="e">
        <f>SUM(S29:S32)</f>
        <v>#DIV/0!</v>
      </c>
      <c r="T33" s="90"/>
    </row>
    <row r="34" spans="1:20">
      <c r="A34" s="91"/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  <c r="R34" s="95">
        <f>R28+R33</f>
        <v>0</v>
      </c>
      <c r="S34" s="95"/>
      <c r="T34" s="95" t="e">
        <f>SUM(T10:T27)+SUM(T29:T32)</f>
        <v>#DIV/0!</v>
      </c>
    </row>
    <row r="35" spans="1:20" ht="14.25" customHeight="1">
      <c r="A35" s="216" t="s">
        <v>42</v>
      </c>
      <c r="B35" s="96" t="s">
        <v>43</v>
      </c>
      <c r="C35" s="97" t="s">
        <v>44</v>
      </c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69">
        <f>SUM(D35:O35)</f>
        <v>0</v>
      </c>
      <c r="Q35" s="98">
        <v>0.79479999999999995</v>
      </c>
      <c r="R35" s="70">
        <f t="shared" ref="R35:R40" si="11">P35*Q35/1000</f>
        <v>0</v>
      </c>
      <c r="S35" s="86" t="e">
        <f>R35/$R$41</f>
        <v>#DIV/0!</v>
      </c>
      <c r="T35" s="64"/>
    </row>
    <row r="36" spans="1:20">
      <c r="A36" s="217"/>
      <c r="B36" s="96" t="s">
        <v>45</v>
      </c>
      <c r="C36" s="97" t="s">
        <v>44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69">
        <f>SUM(D36:O36)</f>
        <v>0</v>
      </c>
      <c r="Q36" s="98">
        <v>0.54100000000000004</v>
      </c>
      <c r="R36" s="70">
        <f t="shared" si="11"/>
        <v>0</v>
      </c>
      <c r="S36" s="86" t="e">
        <f t="shared" ref="S36:S40" si="12">R36/$R$41</f>
        <v>#DIV/0!</v>
      </c>
      <c r="T36" s="64"/>
    </row>
    <row r="37" spans="1:20">
      <c r="A37" s="217"/>
      <c r="B37" s="96" t="s">
        <v>46</v>
      </c>
      <c r="C37" s="97" t="s">
        <v>44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9">
        <f t="shared" ref="P37:P40" si="13">SUM(D37:O37)</f>
        <v>0</v>
      </c>
      <c r="Q37" s="98">
        <v>0.25750000000000001</v>
      </c>
      <c r="R37" s="70">
        <f t="shared" si="11"/>
        <v>0</v>
      </c>
      <c r="S37" s="86" t="e">
        <f t="shared" si="12"/>
        <v>#DIV/0!</v>
      </c>
      <c r="T37" s="64"/>
    </row>
    <row r="38" spans="1:20">
      <c r="A38" s="217"/>
      <c r="B38" s="96" t="s">
        <v>47</v>
      </c>
      <c r="C38" s="97" t="s">
        <v>44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9">
        <f t="shared" si="13"/>
        <v>0</v>
      </c>
      <c r="Q38" s="98">
        <v>1.0301</v>
      </c>
      <c r="R38" s="70">
        <f t="shared" si="11"/>
        <v>0</v>
      </c>
      <c r="S38" s="86" t="e">
        <f t="shared" si="12"/>
        <v>#DIV/0!</v>
      </c>
      <c r="T38" s="64"/>
    </row>
    <row r="39" spans="1:20">
      <c r="A39" s="217"/>
      <c r="B39" s="96" t="s">
        <v>48</v>
      </c>
      <c r="C39" s="97" t="s">
        <v>44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9">
        <f t="shared" si="13"/>
        <v>0</v>
      </c>
      <c r="Q39" s="98">
        <v>2.1555</v>
      </c>
      <c r="R39" s="70">
        <f t="shared" si="11"/>
        <v>0</v>
      </c>
      <c r="S39" s="86" t="e">
        <f t="shared" si="12"/>
        <v>#DIV/0!</v>
      </c>
      <c r="T39" s="64"/>
    </row>
    <row r="40" spans="1:20">
      <c r="A40" s="217"/>
      <c r="B40" s="99" t="s">
        <v>49</v>
      </c>
      <c r="C40" s="100" t="s">
        <v>44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9">
        <f t="shared" si="13"/>
        <v>0</v>
      </c>
      <c r="Q40" s="101">
        <v>2.0432000000000001</v>
      </c>
      <c r="R40" s="70">
        <f t="shared" si="11"/>
        <v>0</v>
      </c>
      <c r="S40" s="86" t="e">
        <f t="shared" si="12"/>
        <v>#DIV/0!</v>
      </c>
      <c r="T40" s="64"/>
    </row>
    <row r="41" spans="1:20">
      <c r="A41" s="217"/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  <c r="Q41" s="105"/>
      <c r="R41" s="90">
        <f>SUM(R35:R40)</f>
        <v>0</v>
      </c>
      <c r="S41" s="90" t="e">
        <f>SUM(S35:S40)</f>
        <v>#DIV/0!</v>
      </c>
      <c r="T41" s="106"/>
    </row>
    <row r="42" spans="1:20" ht="14.25" customHeight="1">
      <c r="A42" s="250" t="s">
        <v>50</v>
      </c>
      <c r="B42" s="107" t="s">
        <v>51</v>
      </c>
      <c r="C42" s="108"/>
      <c r="D42" s="66"/>
      <c r="E42" s="66"/>
      <c r="F42" s="66"/>
      <c r="G42" s="66"/>
      <c r="H42" s="66"/>
      <c r="I42" s="66"/>
      <c r="J42" s="66"/>
      <c r="K42" s="2"/>
      <c r="L42" s="2"/>
      <c r="M42" s="2"/>
      <c r="N42" s="2"/>
      <c r="O42" s="2"/>
      <c r="P42" s="69">
        <f>SUM(D42:O42)</f>
        <v>0</v>
      </c>
      <c r="Q42" s="109"/>
      <c r="R42" s="70"/>
      <c r="S42" s="110"/>
      <c r="T42" s="110"/>
    </row>
    <row r="43" spans="1:20">
      <c r="A43" s="215"/>
      <c r="B43" s="107" t="s">
        <v>51</v>
      </c>
      <c r="C43" s="108"/>
      <c r="D43" s="66"/>
      <c r="E43" s="66"/>
      <c r="F43" s="66"/>
      <c r="G43" s="66"/>
      <c r="H43" s="66"/>
      <c r="I43" s="66"/>
      <c r="J43" s="66"/>
      <c r="K43" s="2"/>
      <c r="L43" s="2"/>
      <c r="M43" s="2"/>
      <c r="N43" s="2"/>
      <c r="O43" s="2"/>
      <c r="P43" s="69">
        <f t="shared" ref="P43:P44" si="14">SUM(D43:O43)</f>
        <v>0</v>
      </c>
      <c r="Q43" s="109"/>
      <c r="R43" s="70"/>
      <c r="S43" s="110"/>
      <c r="T43" s="110"/>
    </row>
    <row r="44" spans="1:20">
      <c r="A44" s="215"/>
      <c r="B44" s="107" t="s">
        <v>51</v>
      </c>
      <c r="C44" s="108"/>
      <c r="D44" s="66"/>
      <c r="E44" s="66"/>
      <c r="F44" s="66"/>
      <c r="G44" s="66"/>
      <c r="H44" s="66"/>
      <c r="I44" s="66"/>
      <c r="J44" s="66"/>
      <c r="K44" s="2"/>
      <c r="L44" s="2"/>
      <c r="M44" s="2"/>
      <c r="N44" s="2"/>
      <c r="O44" s="2"/>
      <c r="P44" s="69">
        <f t="shared" si="14"/>
        <v>0</v>
      </c>
      <c r="Q44" s="109"/>
      <c r="R44" s="70"/>
      <c r="S44" s="110"/>
      <c r="T44" s="110"/>
    </row>
    <row r="45" spans="1:20">
      <c r="A45" s="215"/>
      <c r="B45" s="96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109"/>
      <c r="R45" s="110"/>
      <c r="S45" s="110"/>
      <c r="T45" s="110"/>
    </row>
    <row r="46" spans="1:20">
      <c r="A46" s="215"/>
      <c r="B46" s="96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109"/>
      <c r="R46" s="110"/>
      <c r="S46" s="110"/>
      <c r="T46" s="110"/>
    </row>
    <row r="47" spans="1:20">
      <c r="A47" s="216"/>
      <c r="B47" s="111"/>
      <c r="C47" s="102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90">
        <f>SUM(P42:P46)</f>
        <v>0</v>
      </c>
      <c r="Q47" s="103"/>
      <c r="R47" s="90"/>
      <c r="S47" s="106"/>
      <c r="T47" s="106"/>
    </row>
    <row r="48" spans="1:20">
      <c r="A48" s="112"/>
      <c r="C48" s="113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81"/>
      <c r="S48" s="115"/>
      <c r="T48" s="115"/>
    </row>
    <row r="49" spans="1:20" s="37" customFormat="1" ht="15">
      <c r="A49" s="251" t="s">
        <v>173</v>
      </c>
      <c r="B49" s="252"/>
      <c r="C49" s="116"/>
      <c r="D49" s="124" t="s">
        <v>53</v>
      </c>
      <c r="J49" s="116"/>
      <c r="K49" s="116"/>
      <c r="L49" s="116"/>
      <c r="M49" s="116"/>
      <c r="N49" s="116"/>
      <c r="O49" s="116"/>
      <c r="P49" s="116"/>
      <c r="Q49" s="113"/>
      <c r="R49" s="113"/>
      <c r="S49" s="113"/>
      <c r="T49" s="113"/>
    </row>
    <row r="50" spans="1:20" s="37" customFormat="1" ht="13.8">
      <c r="A50" s="125" t="s">
        <v>54</v>
      </c>
      <c r="B50" s="126" t="s">
        <v>55</v>
      </c>
      <c r="D50" s="37" t="s">
        <v>56</v>
      </c>
      <c r="F50" s="37" t="s">
        <v>57</v>
      </c>
      <c r="G50" s="37" t="s">
        <v>58</v>
      </c>
    </row>
    <row r="51" spans="1:20" s="37" customFormat="1" ht="13.8">
      <c r="A51" s="125" t="s">
        <v>59</v>
      </c>
      <c r="B51" s="125">
        <v>1</v>
      </c>
      <c r="D51" s="37" t="s">
        <v>60</v>
      </c>
      <c r="F51" s="37" t="s">
        <v>57</v>
      </c>
      <c r="G51" s="37" t="s">
        <v>61</v>
      </c>
    </row>
    <row r="52" spans="1:20" s="37" customFormat="1" ht="13.8">
      <c r="A52" s="125" t="s">
        <v>62</v>
      </c>
      <c r="B52" s="125">
        <v>28</v>
      </c>
      <c r="D52" s="37" t="s">
        <v>63</v>
      </c>
      <c r="F52" s="37" t="s">
        <v>57</v>
      </c>
      <c r="G52" s="37" t="s">
        <v>64</v>
      </c>
    </row>
    <row r="53" spans="1:20" s="37" customFormat="1" ht="13.8">
      <c r="A53" s="125" t="s">
        <v>65</v>
      </c>
      <c r="B53" s="125">
        <v>265</v>
      </c>
      <c r="D53" s="37" t="s">
        <v>66</v>
      </c>
      <c r="F53" s="37" t="s">
        <v>57</v>
      </c>
      <c r="G53" s="37" t="s">
        <v>67</v>
      </c>
    </row>
    <row r="54" spans="1:20" s="37" customFormat="1" ht="13.8">
      <c r="A54" s="125" t="s">
        <v>68</v>
      </c>
      <c r="B54" s="125">
        <v>23500</v>
      </c>
    </row>
    <row r="55" spans="1:20" s="37" customFormat="1" ht="13.8">
      <c r="A55" s="125" t="s">
        <v>69</v>
      </c>
      <c r="B55" s="125">
        <v>16100</v>
      </c>
    </row>
  </sheetData>
  <mergeCells count="30">
    <mergeCell ref="A1:A4"/>
    <mergeCell ref="B1:Q2"/>
    <mergeCell ref="R1:T2"/>
    <mergeCell ref="A5:T5"/>
    <mergeCell ref="Q6:Q8"/>
    <mergeCell ref="K7:K8"/>
    <mergeCell ref="L7:L8"/>
    <mergeCell ref="M7:M8"/>
    <mergeCell ref="N7:N8"/>
    <mergeCell ref="A49:B49"/>
    <mergeCell ref="R6:R7"/>
    <mergeCell ref="S6:S8"/>
    <mergeCell ref="T6:T8"/>
    <mergeCell ref="D7:D8"/>
    <mergeCell ref="E7:E8"/>
    <mergeCell ref="F7:F8"/>
    <mergeCell ref="G7:G8"/>
    <mergeCell ref="H7:H8"/>
    <mergeCell ref="I7:I8"/>
    <mergeCell ref="J7:J8"/>
    <mergeCell ref="A6:A8"/>
    <mergeCell ref="B6:B8"/>
    <mergeCell ref="C6:C8"/>
    <mergeCell ref="D6:O6"/>
    <mergeCell ref="P6:P8"/>
    <mergeCell ref="O7:O8"/>
    <mergeCell ref="A9:A28"/>
    <mergeCell ref="A29:A33"/>
    <mergeCell ref="A35:A41"/>
    <mergeCell ref="A42:A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6F593-3C44-4BC8-9E38-EF4A23ACAFF6}">
  <dimension ref="A1:T55"/>
  <sheetViews>
    <sheetView workbookViewId="0">
      <selection sqref="A1:A4"/>
    </sheetView>
  </sheetViews>
  <sheetFormatPr defaultRowHeight="14.4"/>
  <cols>
    <col min="1" max="1" width="9" style="55"/>
    <col min="2" max="2" width="28.6640625" style="55" bestFit="1" customWidth="1"/>
    <col min="3" max="3" width="9" style="55"/>
    <col min="4" max="4" width="11.6640625" style="55" customWidth="1"/>
    <col min="5" max="5" width="10.77734375" style="55" customWidth="1"/>
    <col min="6" max="6" width="10.21875" style="55" customWidth="1"/>
    <col min="7" max="7" width="10.88671875" style="55" customWidth="1"/>
    <col min="8" max="9" width="10.21875" style="55" customWidth="1"/>
    <col min="10" max="11" width="10.88671875" style="55" customWidth="1"/>
    <col min="12" max="13" width="10.21875" style="55" customWidth="1"/>
    <col min="14" max="15" width="10.88671875" style="55" customWidth="1"/>
    <col min="16" max="16" width="14.109375" style="55" customWidth="1"/>
    <col min="17" max="17" width="17.21875" style="55" customWidth="1"/>
    <col min="18" max="18" width="15.88671875" style="55" customWidth="1"/>
    <col min="19" max="20" width="12.6640625" style="55" customWidth="1"/>
  </cols>
  <sheetData>
    <row r="1" spans="1:20" ht="14.25" customHeight="1">
      <c r="A1" s="234"/>
      <c r="B1" s="237" t="s">
        <v>175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54"/>
      <c r="S1" s="255"/>
      <c r="T1" s="256"/>
    </row>
    <row r="2" spans="1:20" ht="14.25" customHeight="1">
      <c r="A2" s="235"/>
      <c r="B2" s="239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7"/>
      <c r="S2" s="258"/>
      <c r="T2" s="259"/>
    </row>
    <row r="3" spans="1:20" s="55" customFormat="1" ht="14.25" customHeight="1">
      <c r="A3" s="235"/>
      <c r="B3" s="129" t="s">
        <v>0</v>
      </c>
      <c r="C3" s="130">
        <f>'2566'!C3</f>
        <v>0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5"/>
      <c r="R3" s="205"/>
      <c r="S3" s="135"/>
      <c r="T3" s="132"/>
    </row>
    <row r="4" spans="1:20" s="55" customFormat="1" ht="14.25" customHeight="1">
      <c r="A4" s="236"/>
      <c r="B4" s="129" t="s">
        <v>1</v>
      </c>
      <c r="C4" s="130">
        <f>'2566'!C4</f>
        <v>0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203"/>
      <c r="R4" s="204"/>
      <c r="S4" s="203"/>
      <c r="T4" s="134"/>
    </row>
    <row r="5" spans="1:20">
      <c r="A5" s="248"/>
      <c r="B5" s="249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</row>
    <row r="6" spans="1:20" ht="14.25" customHeight="1">
      <c r="A6" s="224" t="s">
        <v>2</v>
      </c>
      <c r="B6" s="213" t="s">
        <v>3</v>
      </c>
      <c r="C6" s="213" t="s">
        <v>4</v>
      </c>
      <c r="D6" s="227" t="s">
        <v>174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9"/>
      <c r="P6" s="230" t="s">
        <v>5</v>
      </c>
      <c r="Q6" s="232" t="s">
        <v>178</v>
      </c>
      <c r="R6" s="220" t="s">
        <v>7</v>
      </c>
      <c r="S6" s="222" t="s">
        <v>8</v>
      </c>
      <c r="T6" s="222" t="s">
        <v>9</v>
      </c>
    </row>
    <row r="7" spans="1:20" ht="14.25" customHeight="1">
      <c r="A7" s="225"/>
      <c r="B7" s="226"/>
      <c r="C7" s="213"/>
      <c r="D7" s="213" t="s">
        <v>10</v>
      </c>
      <c r="E7" s="213" t="s">
        <v>11</v>
      </c>
      <c r="F7" s="213" t="s">
        <v>12</v>
      </c>
      <c r="G7" s="213" t="s">
        <v>13</v>
      </c>
      <c r="H7" s="213" t="s">
        <v>14</v>
      </c>
      <c r="I7" s="213" t="s">
        <v>15</v>
      </c>
      <c r="J7" s="213" t="s">
        <v>16</v>
      </c>
      <c r="K7" s="213" t="s">
        <v>17</v>
      </c>
      <c r="L7" s="213" t="s">
        <v>18</v>
      </c>
      <c r="M7" s="213" t="s">
        <v>19</v>
      </c>
      <c r="N7" s="213" t="s">
        <v>20</v>
      </c>
      <c r="O7" s="213" t="s">
        <v>21</v>
      </c>
      <c r="P7" s="231"/>
      <c r="Q7" s="233"/>
      <c r="R7" s="221"/>
      <c r="S7" s="223"/>
      <c r="T7" s="223"/>
    </row>
    <row r="8" spans="1:20" ht="14.25" customHeight="1">
      <c r="A8" s="225"/>
      <c r="B8" s="226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31"/>
      <c r="Q8" s="233"/>
      <c r="R8" s="127" t="s">
        <v>179</v>
      </c>
      <c r="S8" s="223"/>
      <c r="T8" s="223"/>
    </row>
    <row r="9" spans="1:20" ht="14.25" customHeight="1">
      <c r="A9" s="214" t="s">
        <v>23</v>
      </c>
      <c r="B9" s="56" t="s">
        <v>24</v>
      </c>
      <c r="C9" s="56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8"/>
      <c r="Q9" s="59"/>
      <c r="R9" s="59"/>
      <c r="S9" s="59"/>
      <c r="T9" s="59"/>
    </row>
    <row r="10" spans="1:20" ht="14.25" customHeight="1">
      <c r="A10" s="215"/>
      <c r="B10" s="60" t="s">
        <v>25</v>
      </c>
      <c r="C10" s="61" t="s">
        <v>26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2">
        <f>SUM(D10:O10)</f>
        <v>0</v>
      </c>
      <c r="Q10" s="63">
        <v>5.7299999999999997E-2</v>
      </c>
      <c r="R10" s="64">
        <f t="shared" ref="R10:R18" si="0">P10*Q10/1000</f>
        <v>0</v>
      </c>
      <c r="S10" s="64" t="e">
        <f>R10/$R$28</f>
        <v>#DIV/0!</v>
      </c>
      <c r="T10" s="64" t="e">
        <f>R10/$R$34</f>
        <v>#DIV/0!</v>
      </c>
    </row>
    <row r="11" spans="1:20" ht="14.25" customHeight="1">
      <c r="A11" s="215"/>
      <c r="B11" s="60" t="s">
        <v>25</v>
      </c>
      <c r="C11" s="61" t="s">
        <v>27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2">
        <f t="shared" ref="P11:P20" si="1">SUM(D11:O11)</f>
        <v>0</v>
      </c>
      <c r="Q11" s="63">
        <v>5.62E-2</v>
      </c>
      <c r="R11" s="64">
        <f t="shared" si="0"/>
        <v>0</v>
      </c>
      <c r="S11" s="64" t="e">
        <f t="shared" ref="S11:S18" si="2">R11/$R$28</f>
        <v>#DIV/0!</v>
      </c>
      <c r="T11" s="64" t="e">
        <f t="shared" ref="T11:T18" si="3">R11/$R$34</f>
        <v>#DIV/0!</v>
      </c>
    </row>
    <row r="12" spans="1:20" ht="14.25" customHeight="1">
      <c r="A12" s="215"/>
      <c r="B12" s="60" t="s">
        <v>28</v>
      </c>
      <c r="C12" s="61" t="s">
        <v>29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2">
        <f t="shared" si="1"/>
        <v>0</v>
      </c>
      <c r="Q12" s="63">
        <v>2.5453999999999999</v>
      </c>
      <c r="R12" s="64">
        <f t="shared" si="0"/>
        <v>0</v>
      </c>
      <c r="S12" s="64" t="e">
        <f t="shared" si="2"/>
        <v>#DIV/0!</v>
      </c>
      <c r="T12" s="64" t="e">
        <f t="shared" si="3"/>
        <v>#DIV/0!</v>
      </c>
    </row>
    <row r="13" spans="1:20" ht="14.25" customHeight="1">
      <c r="A13" s="215"/>
      <c r="B13" s="60" t="s">
        <v>30</v>
      </c>
      <c r="C13" s="61" t="s">
        <v>31</v>
      </c>
      <c r="D13" s="6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62">
        <f t="shared" si="1"/>
        <v>0</v>
      </c>
      <c r="Q13" s="63">
        <v>2.7078000000000002</v>
      </c>
      <c r="R13" s="64">
        <f t="shared" si="0"/>
        <v>0</v>
      </c>
      <c r="S13" s="64" t="e">
        <f t="shared" si="2"/>
        <v>#DIV/0!</v>
      </c>
      <c r="T13" s="64" t="e">
        <f t="shared" si="3"/>
        <v>#DIV/0!</v>
      </c>
    </row>
    <row r="14" spans="1:20" ht="14.25" customHeight="1">
      <c r="A14" s="215"/>
      <c r="B14" s="60" t="s">
        <v>32</v>
      </c>
      <c r="C14" s="61" t="s">
        <v>31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2">
        <f t="shared" si="1"/>
        <v>0</v>
      </c>
      <c r="Q14" s="63">
        <v>1.6812</v>
      </c>
      <c r="R14" s="64">
        <f t="shared" si="0"/>
        <v>0</v>
      </c>
      <c r="S14" s="64" t="e">
        <f t="shared" si="2"/>
        <v>#DIV/0!</v>
      </c>
      <c r="T14" s="64" t="e">
        <f t="shared" si="3"/>
        <v>#DIV/0!</v>
      </c>
    </row>
    <row r="15" spans="1:20" ht="14.25" customHeight="1">
      <c r="A15" s="215"/>
      <c r="B15" s="60" t="s">
        <v>32</v>
      </c>
      <c r="C15" s="61" t="s">
        <v>29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2">
        <f t="shared" si="1"/>
        <v>0</v>
      </c>
      <c r="Q15" s="63">
        <v>3.1133999999999999</v>
      </c>
      <c r="R15" s="64">
        <f t="shared" si="0"/>
        <v>0</v>
      </c>
      <c r="S15" s="64" t="e">
        <f t="shared" si="2"/>
        <v>#DIV/0!</v>
      </c>
      <c r="T15" s="64" t="e">
        <f t="shared" si="3"/>
        <v>#DIV/0!</v>
      </c>
    </row>
    <row r="16" spans="1:20" ht="14.25" customHeight="1">
      <c r="A16" s="215"/>
      <c r="B16" s="60" t="s">
        <v>34</v>
      </c>
      <c r="C16" s="61" t="s">
        <v>31</v>
      </c>
      <c r="D16" s="6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62">
        <f t="shared" si="1"/>
        <v>0</v>
      </c>
      <c r="Q16" s="63">
        <v>3.22</v>
      </c>
      <c r="R16" s="64">
        <f t="shared" si="0"/>
        <v>0</v>
      </c>
      <c r="S16" s="64" t="e">
        <f t="shared" si="2"/>
        <v>#DIV/0!</v>
      </c>
      <c r="T16" s="64" t="e">
        <f t="shared" si="3"/>
        <v>#DIV/0!</v>
      </c>
    </row>
    <row r="17" spans="1:20" ht="14.25" customHeight="1">
      <c r="A17" s="215"/>
      <c r="B17" s="60" t="s">
        <v>33</v>
      </c>
      <c r="C17" s="61" t="s">
        <v>31</v>
      </c>
      <c r="D17" s="65"/>
      <c r="E17" s="66"/>
      <c r="F17" s="66"/>
      <c r="G17" s="66"/>
      <c r="H17" s="66"/>
      <c r="I17" s="66"/>
      <c r="J17" s="66"/>
      <c r="K17" s="2"/>
      <c r="L17" s="2"/>
      <c r="M17" s="2"/>
      <c r="N17" s="2"/>
      <c r="O17" s="2"/>
      <c r="P17" s="62">
        <f t="shared" si="1"/>
        <v>0</v>
      </c>
      <c r="Q17" s="63">
        <v>3.2456999999999998</v>
      </c>
      <c r="R17" s="64">
        <f t="shared" si="0"/>
        <v>0</v>
      </c>
      <c r="S17" s="64" t="e">
        <f t="shared" si="2"/>
        <v>#DIV/0!</v>
      </c>
      <c r="T17" s="64" t="e">
        <f t="shared" si="3"/>
        <v>#DIV/0!</v>
      </c>
    </row>
    <row r="18" spans="1:20" ht="14.25" customHeight="1">
      <c r="A18" s="215"/>
      <c r="B18" s="60" t="s">
        <v>35</v>
      </c>
      <c r="C18" s="61" t="s">
        <v>31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2">
        <f t="shared" si="1"/>
        <v>0</v>
      </c>
      <c r="Q18" s="63">
        <v>2.1894</v>
      </c>
      <c r="R18" s="64">
        <f t="shared" si="0"/>
        <v>0</v>
      </c>
      <c r="S18" s="64" t="e">
        <f t="shared" si="2"/>
        <v>#DIV/0!</v>
      </c>
      <c r="T18" s="64" t="e">
        <f t="shared" si="3"/>
        <v>#DIV/0!</v>
      </c>
    </row>
    <row r="19" spans="1:20" ht="14.25" customHeight="1">
      <c r="A19" s="21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2">
        <f t="shared" si="1"/>
        <v>0</v>
      </c>
      <c r="Q19" s="65"/>
      <c r="R19" s="64">
        <f t="shared" ref="R19:R20" si="4">P19*Q19/1000</f>
        <v>0</v>
      </c>
      <c r="S19" s="64" t="e">
        <f t="shared" ref="S19:S20" si="5">R19/$R$28</f>
        <v>#DIV/0!</v>
      </c>
      <c r="T19" s="64" t="e">
        <f t="shared" ref="T19:T20" si="6">R19/$R$34</f>
        <v>#DIV/0!</v>
      </c>
    </row>
    <row r="20" spans="1:20" ht="14.25" customHeight="1">
      <c r="A20" s="21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2">
        <f t="shared" si="1"/>
        <v>0</v>
      </c>
      <c r="Q20" s="65"/>
      <c r="R20" s="64">
        <f t="shared" si="4"/>
        <v>0</v>
      </c>
      <c r="S20" s="64" t="e">
        <f t="shared" si="5"/>
        <v>#DIV/0!</v>
      </c>
      <c r="T20" s="64" t="e">
        <f t="shared" si="6"/>
        <v>#DIV/0!</v>
      </c>
    </row>
    <row r="21" spans="1:20" ht="14.25" customHeight="1">
      <c r="A21" s="215"/>
      <c r="B21" s="56" t="s">
        <v>36</v>
      </c>
      <c r="C21" s="5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58"/>
      <c r="Q21" s="59"/>
      <c r="R21" s="59"/>
      <c r="S21" s="59"/>
      <c r="T21" s="59"/>
    </row>
    <row r="22" spans="1:20" ht="14.25" customHeight="1">
      <c r="A22" s="215"/>
      <c r="B22" s="68" t="s">
        <v>35</v>
      </c>
      <c r="C22" s="61" t="s">
        <v>31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9">
        <f>SUM(D22:O22)</f>
        <v>0</v>
      </c>
      <c r="Q22" s="63">
        <v>2.2719</v>
      </c>
      <c r="R22" s="70">
        <f>P22*Q22/1000</f>
        <v>0</v>
      </c>
      <c r="S22" s="64" t="e">
        <f>R22/$R$28</f>
        <v>#DIV/0!</v>
      </c>
      <c r="T22" s="64" t="e">
        <f>R22/$R$34</f>
        <v>#DIV/0!</v>
      </c>
    </row>
    <row r="23" spans="1:20" ht="14.25" customHeight="1">
      <c r="A23" s="215"/>
      <c r="B23" s="60" t="s">
        <v>30</v>
      </c>
      <c r="C23" s="61" t="s">
        <v>31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9">
        <f>SUM(D23:O23)</f>
        <v>0</v>
      </c>
      <c r="Q23" s="63">
        <v>2.7406000000000001</v>
      </c>
      <c r="R23" s="70">
        <f t="shared" ref="R23:R27" si="7">P23*Q23/1000</f>
        <v>0</v>
      </c>
      <c r="S23" s="64" t="e">
        <f t="shared" ref="S23:S27" si="8">R23/$R$28</f>
        <v>#DIV/0!</v>
      </c>
      <c r="T23" s="64" t="e">
        <f t="shared" ref="T23:T27" si="9">R23/$R$34</f>
        <v>#DIV/0!</v>
      </c>
    </row>
    <row r="24" spans="1:20" ht="14.25" customHeight="1">
      <c r="A24" s="215"/>
      <c r="B24" s="60" t="s">
        <v>32</v>
      </c>
      <c r="C24" s="61" t="s">
        <v>31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9">
        <f t="shared" ref="P24:P26" si="10">SUM(D24:O24)</f>
        <v>0</v>
      </c>
      <c r="Q24" s="63">
        <v>1.7305999999999999</v>
      </c>
      <c r="R24" s="70">
        <f t="shared" si="7"/>
        <v>0</v>
      </c>
      <c r="S24" s="64" t="e">
        <f t="shared" si="8"/>
        <v>#DIV/0!</v>
      </c>
      <c r="T24" s="64" t="e">
        <f t="shared" si="9"/>
        <v>#DIV/0!</v>
      </c>
    </row>
    <row r="25" spans="1:20" ht="14.25" customHeight="1">
      <c r="A25" s="215"/>
      <c r="B25" s="60" t="s">
        <v>32</v>
      </c>
      <c r="C25" s="61" t="s">
        <v>29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9">
        <f t="shared" si="10"/>
        <v>0</v>
      </c>
      <c r="Q25" s="63">
        <v>3.2048999999999999</v>
      </c>
      <c r="R25" s="70">
        <f t="shared" si="7"/>
        <v>0</v>
      </c>
      <c r="S25" s="64" t="e">
        <f t="shared" si="8"/>
        <v>#DIV/0!</v>
      </c>
      <c r="T25" s="64" t="e">
        <f t="shared" si="9"/>
        <v>#DIV/0!</v>
      </c>
    </row>
    <row r="26" spans="1:20" ht="14.25" customHeight="1">
      <c r="A26" s="215"/>
      <c r="B26" s="60" t="s">
        <v>37</v>
      </c>
      <c r="C26" s="61" t="s">
        <v>29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9">
        <f t="shared" si="10"/>
        <v>0</v>
      </c>
      <c r="Q26" s="63">
        <v>2.2608999999999999</v>
      </c>
      <c r="R26" s="64">
        <f t="shared" si="7"/>
        <v>0</v>
      </c>
      <c r="S26" s="64" t="e">
        <f t="shared" si="8"/>
        <v>#DIV/0!</v>
      </c>
      <c r="T26" s="64" t="e">
        <f t="shared" si="9"/>
        <v>#DIV/0!</v>
      </c>
    </row>
    <row r="27" spans="1:20" ht="14.25" customHeight="1">
      <c r="A27" s="21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2">
        <f t="shared" ref="P27" si="11">SUM(D27:O27)</f>
        <v>0</v>
      </c>
      <c r="Q27" s="65"/>
      <c r="R27" s="64">
        <f t="shared" si="7"/>
        <v>0</v>
      </c>
      <c r="S27" s="64" t="e">
        <f t="shared" si="8"/>
        <v>#DIV/0!</v>
      </c>
      <c r="T27" s="64" t="e">
        <f t="shared" si="9"/>
        <v>#DIV/0!</v>
      </c>
    </row>
    <row r="28" spans="1:20" ht="14.25" customHeight="1">
      <c r="A28" s="216"/>
      <c r="B28" s="71"/>
      <c r="C28" s="72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75"/>
      <c r="R28" s="76">
        <f>SUM(R10:R27)</f>
        <v>0</v>
      </c>
      <c r="S28" s="76" t="e">
        <f>SUM(S10:S27)</f>
        <v>#DIV/0!</v>
      </c>
      <c r="T28" s="76"/>
    </row>
    <row r="29" spans="1:20" ht="14.25" customHeight="1">
      <c r="A29" s="214" t="s">
        <v>38</v>
      </c>
      <c r="B29" s="121" t="s">
        <v>39</v>
      </c>
      <c r="C29" s="122" t="s">
        <v>40</v>
      </c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69">
        <f t="shared" ref="P29:P32" si="12">SUM(D29:O29)</f>
        <v>0</v>
      </c>
      <c r="Q29" s="78">
        <v>0.49990000000000001</v>
      </c>
      <c r="R29" s="79">
        <f>P29*Q29/1000</f>
        <v>0</v>
      </c>
      <c r="S29" s="80" t="e">
        <f>R29/$R$33</f>
        <v>#DIV/0!</v>
      </c>
      <c r="T29" s="80" t="e">
        <f>R29/$R$34</f>
        <v>#DIV/0!</v>
      </c>
    </row>
    <row r="30" spans="1:20" ht="14.25" customHeight="1">
      <c r="A30" s="215"/>
      <c r="B30" s="121" t="s">
        <v>41</v>
      </c>
      <c r="C30" s="61" t="s">
        <v>29</v>
      </c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69">
        <f t="shared" si="12"/>
        <v>0</v>
      </c>
      <c r="Q30" s="65"/>
      <c r="R30" s="70">
        <f>P30*Q30/1000</f>
        <v>0</v>
      </c>
      <c r="S30" s="64" t="e">
        <f>R30/$R$33</f>
        <v>#DIV/0!</v>
      </c>
      <c r="T30" s="64" t="e">
        <f t="shared" ref="T30" si="13">R30/$R$34</f>
        <v>#DIV/0!</v>
      </c>
    </row>
    <row r="31" spans="1:20" ht="14.25" customHeight="1">
      <c r="A31" s="215"/>
      <c r="B31" s="81"/>
      <c r="C31" s="82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69">
        <f t="shared" si="12"/>
        <v>0</v>
      </c>
      <c r="Q31" s="65"/>
      <c r="R31" s="70">
        <f>P31*Q31/1000</f>
        <v>0</v>
      </c>
      <c r="S31" s="64" t="e">
        <f>R31/$R$33</f>
        <v>#DIV/0!</v>
      </c>
      <c r="T31" s="64" t="e">
        <f>R31/$R$34</f>
        <v>#DIV/0!</v>
      </c>
    </row>
    <row r="32" spans="1:20" ht="14.25" customHeight="1">
      <c r="A32" s="215"/>
      <c r="B32" s="81"/>
      <c r="C32" s="84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69">
        <f t="shared" si="12"/>
        <v>0</v>
      </c>
      <c r="Q32" s="65"/>
      <c r="R32" s="70">
        <f>P32*Q32/1000</f>
        <v>0</v>
      </c>
      <c r="S32" s="86" t="e">
        <f>R32/$R$33</f>
        <v>#DIV/0!</v>
      </c>
      <c r="T32" s="86" t="e">
        <f>R32/$R$34</f>
        <v>#DIV/0!</v>
      </c>
    </row>
    <row r="33" spans="1:20" ht="14.25" customHeight="1">
      <c r="A33" s="21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8"/>
      <c r="Q33" s="89"/>
      <c r="R33" s="90">
        <f>SUM(R29:R32)</f>
        <v>0</v>
      </c>
      <c r="S33" s="90" t="e">
        <f>SUM(S29:S32)</f>
        <v>#DIV/0!</v>
      </c>
      <c r="T33" s="90"/>
    </row>
    <row r="34" spans="1:20">
      <c r="A34" s="91"/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  <c r="R34" s="95">
        <f>R28+R33</f>
        <v>0</v>
      </c>
      <c r="S34" s="95"/>
      <c r="T34" s="95" t="e">
        <f>SUM(T10:T27)+SUM(T29:T32)</f>
        <v>#DIV/0!</v>
      </c>
    </row>
    <row r="35" spans="1:20" ht="14.25" customHeight="1">
      <c r="A35" s="216" t="s">
        <v>42</v>
      </c>
      <c r="B35" s="96" t="s">
        <v>43</v>
      </c>
      <c r="C35" s="97" t="s">
        <v>44</v>
      </c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69">
        <f>SUM(D35:O35)</f>
        <v>0</v>
      </c>
      <c r="Q35" s="98">
        <v>0.79479999999999995</v>
      </c>
      <c r="R35" s="70">
        <f t="shared" ref="R35:R40" si="14">P35*Q35/1000</f>
        <v>0</v>
      </c>
      <c r="S35" s="86" t="e">
        <f>R35/$R$41</f>
        <v>#DIV/0!</v>
      </c>
      <c r="T35" s="64"/>
    </row>
    <row r="36" spans="1:20">
      <c r="A36" s="217"/>
      <c r="B36" s="96" t="s">
        <v>45</v>
      </c>
      <c r="C36" s="97" t="s">
        <v>44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69">
        <f>SUM(D36:O36)</f>
        <v>0</v>
      </c>
      <c r="Q36" s="98">
        <v>0.54100000000000004</v>
      </c>
      <c r="R36" s="70">
        <f t="shared" si="14"/>
        <v>0</v>
      </c>
      <c r="S36" s="86" t="e">
        <f t="shared" ref="S36:S40" si="15">R36/$R$41</f>
        <v>#DIV/0!</v>
      </c>
      <c r="T36" s="64"/>
    </row>
    <row r="37" spans="1:20">
      <c r="A37" s="217"/>
      <c r="B37" s="96" t="s">
        <v>46</v>
      </c>
      <c r="C37" s="97" t="s">
        <v>44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9">
        <f t="shared" ref="P37:P40" si="16">SUM(D37:O37)</f>
        <v>0</v>
      </c>
      <c r="Q37" s="98">
        <v>0.25750000000000001</v>
      </c>
      <c r="R37" s="70">
        <f t="shared" si="14"/>
        <v>0</v>
      </c>
      <c r="S37" s="86" t="e">
        <f t="shared" si="15"/>
        <v>#DIV/0!</v>
      </c>
      <c r="T37" s="64"/>
    </row>
    <row r="38" spans="1:20">
      <c r="A38" s="217"/>
      <c r="B38" s="96" t="s">
        <v>47</v>
      </c>
      <c r="C38" s="97" t="s">
        <v>44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9">
        <f t="shared" si="16"/>
        <v>0</v>
      </c>
      <c r="Q38" s="98">
        <v>1.0301</v>
      </c>
      <c r="R38" s="70">
        <f t="shared" si="14"/>
        <v>0</v>
      </c>
      <c r="S38" s="86" t="e">
        <f t="shared" si="15"/>
        <v>#DIV/0!</v>
      </c>
      <c r="T38" s="64"/>
    </row>
    <row r="39" spans="1:20">
      <c r="A39" s="217"/>
      <c r="B39" s="96" t="s">
        <v>48</v>
      </c>
      <c r="C39" s="97" t="s">
        <v>44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9">
        <f t="shared" si="16"/>
        <v>0</v>
      </c>
      <c r="Q39" s="98">
        <v>2.1555</v>
      </c>
      <c r="R39" s="70">
        <f t="shared" si="14"/>
        <v>0</v>
      </c>
      <c r="S39" s="86" t="e">
        <f t="shared" si="15"/>
        <v>#DIV/0!</v>
      </c>
      <c r="T39" s="64"/>
    </row>
    <row r="40" spans="1:20">
      <c r="A40" s="217"/>
      <c r="B40" s="99" t="s">
        <v>49</v>
      </c>
      <c r="C40" s="100" t="s">
        <v>44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9">
        <f t="shared" si="16"/>
        <v>0</v>
      </c>
      <c r="Q40" s="101">
        <v>2.0432000000000001</v>
      </c>
      <c r="R40" s="70">
        <f t="shared" si="14"/>
        <v>0</v>
      </c>
      <c r="S40" s="86" t="e">
        <f t="shared" si="15"/>
        <v>#DIV/0!</v>
      </c>
      <c r="T40" s="64"/>
    </row>
    <row r="41" spans="1:20">
      <c r="A41" s="217"/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  <c r="Q41" s="105"/>
      <c r="R41" s="90">
        <f>SUM(R35:R40)</f>
        <v>0</v>
      </c>
      <c r="S41" s="90" t="e">
        <f>SUM(S35:S40)</f>
        <v>#DIV/0!</v>
      </c>
      <c r="T41" s="106"/>
    </row>
    <row r="42" spans="1:20" ht="15" customHeight="1">
      <c r="A42" s="250" t="s">
        <v>50</v>
      </c>
      <c r="B42" s="107" t="s">
        <v>51</v>
      </c>
      <c r="C42" s="108"/>
      <c r="D42" s="66"/>
      <c r="E42" s="66"/>
      <c r="F42" s="66"/>
      <c r="G42" s="66"/>
      <c r="H42" s="66"/>
      <c r="I42" s="66"/>
      <c r="J42" s="66"/>
      <c r="K42" s="2"/>
      <c r="L42" s="2"/>
      <c r="M42" s="2"/>
      <c r="N42" s="2"/>
      <c r="O42" s="2"/>
      <c r="P42" s="69">
        <f>SUM(D42:O42)</f>
        <v>0</v>
      </c>
      <c r="Q42" s="109"/>
      <c r="R42" s="70"/>
      <c r="S42" s="110"/>
      <c r="T42" s="110"/>
    </row>
    <row r="43" spans="1:20">
      <c r="A43" s="215"/>
      <c r="B43" s="107" t="s">
        <v>51</v>
      </c>
      <c r="C43" s="108"/>
      <c r="D43" s="66"/>
      <c r="E43" s="66"/>
      <c r="F43" s="66"/>
      <c r="G43" s="66"/>
      <c r="H43" s="66"/>
      <c r="I43" s="66"/>
      <c r="J43" s="66"/>
      <c r="K43" s="2"/>
      <c r="L43" s="2"/>
      <c r="M43" s="2"/>
      <c r="N43" s="2"/>
      <c r="O43" s="2"/>
      <c r="P43" s="69">
        <f t="shared" ref="P43:P44" si="17">SUM(D43:O43)</f>
        <v>0</v>
      </c>
      <c r="Q43" s="109"/>
      <c r="R43" s="70"/>
      <c r="S43" s="110"/>
      <c r="T43" s="110"/>
    </row>
    <row r="44" spans="1:20">
      <c r="A44" s="215"/>
      <c r="B44" s="107" t="s">
        <v>51</v>
      </c>
      <c r="C44" s="108"/>
      <c r="D44" s="66"/>
      <c r="E44" s="66"/>
      <c r="F44" s="66"/>
      <c r="G44" s="66"/>
      <c r="H44" s="66"/>
      <c r="I44" s="66"/>
      <c r="J44" s="66"/>
      <c r="K44" s="2"/>
      <c r="L44" s="2"/>
      <c r="M44" s="2"/>
      <c r="N44" s="2"/>
      <c r="O44" s="2"/>
      <c r="P44" s="69">
        <f t="shared" si="17"/>
        <v>0</v>
      </c>
      <c r="Q44" s="109"/>
      <c r="R44" s="70"/>
      <c r="S44" s="110"/>
      <c r="T44" s="110"/>
    </row>
    <row r="45" spans="1:20">
      <c r="A45" s="215"/>
      <c r="B45" s="96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109"/>
      <c r="R45" s="110"/>
      <c r="S45" s="110"/>
      <c r="T45" s="110"/>
    </row>
    <row r="46" spans="1:20">
      <c r="A46" s="215"/>
      <c r="B46" s="96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109"/>
      <c r="R46" s="110"/>
      <c r="S46" s="110"/>
      <c r="T46" s="110"/>
    </row>
    <row r="47" spans="1:20">
      <c r="A47" s="216"/>
      <c r="B47" s="111"/>
      <c r="C47" s="102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90">
        <f>SUM(P42:P46)</f>
        <v>0</v>
      </c>
      <c r="Q47" s="103"/>
      <c r="R47" s="90"/>
      <c r="S47" s="106"/>
      <c r="T47" s="106"/>
    </row>
    <row r="48" spans="1:20">
      <c r="A48" s="112"/>
      <c r="C48" s="113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81"/>
      <c r="S48" s="115"/>
      <c r="T48" s="115"/>
    </row>
    <row r="49" spans="1:20" ht="15">
      <c r="A49" s="251" t="s">
        <v>173</v>
      </c>
      <c r="B49" s="252"/>
      <c r="C49" s="116"/>
      <c r="D49" s="124" t="s">
        <v>53</v>
      </c>
      <c r="E49" s="37"/>
      <c r="F49" s="37"/>
      <c r="G49" s="37"/>
      <c r="H49" s="37"/>
      <c r="I49" s="37"/>
      <c r="J49" s="116"/>
      <c r="K49" s="116"/>
      <c r="L49" s="116"/>
      <c r="M49" s="116"/>
      <c r="N49" s="116"/>
      <c r="O49" s="116"/>
      <c r="P49" s="116"/>
      <c r="Q49" s="113"/>
      <c r="R49" s="113"/>
      <c r="S49" s="113"/>
      <c r="T49" s="113"/>
    </row>
    <row r="50" spans="1:20">
      <c r="A50" s="125" t="s">
        <v>54</v>
      </c>
      <c r="B50" s="126" t="s">
        <v>55</v>
      </c>
      <c r="C50" s="37"/>
      <c r="D50" s="37" t="s">
        <v>56</v>
      </c>
      <c r="E50" s="37"/>
      <c r="F50" s="37" t="s">
        <v>57</v>
      </c>
      <c r="G50" s="37" t="s">
        <v>58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1:20">
      <c r="A51" s="125" t="s">
        <v>59</v>
      </c>
      <c r="B51" s="125">
        <v>1</v>
      </c>
      <c r="C51" s="37"/>
      <c r="D51" s="37" t="s">
        <v>60</v>
      </c>
      <c r="E51" s="37"/>
      <c r="F51" s="37" t="s">
        <v>57</v>
      </c>
      <c r="G51" s="37" t="s">
        <v>61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</row>
    <row r="52" spans="1:20">
      <c r="A52" s="125" t="s">
        <v>62</v>
      </c>
      <c r="B52" s="125">
        <v>28</v>
      </c>
      <c r="C52" s="37"/>
      <c r="D52" s="37" t="s">
        <v>63</v>
      </c>
      <c r="E52" s="37"/>
      <c r="F52" s="37" t="s">
        <v>57</v>
      </c>
      <c r="G52" s="37" t="s">
        <v>64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</row>
    <row r="53" spans="1:20">
      <c r="A53" s="125" t="s">
        <v>65</v>
      </c>
      <c r="B53" s="125">
        <v>265</v>
      </c>
      <c r="C53" s="37"/>
      <c r="D53" s="37" t="s">
        <v>66</v>
      </c>
      <c r="E53" s="37"/>
      <c r="F53" s="37" t="s">
        <v>57</v>
      </c>
      <c r="G53" s="37" t="s">
        <v>67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1:20">
      <c r="A54" s="125" t="s">
        <v>68</v>
      </c>
      <c r="B54" s="125">
        <v>23500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</row>
    <row r="55" spans="1:20">
      <c r="A55" s="125" t="s">
        <v>69</v>
      </c>
      <c r="B55" s="125">
        <v>16100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</sheetData>
  <mergeCells count="30">
    <mergeCell ref="A1:A4"/>
    <mergeCell ref="B1:Q2"/>
    <mergeCell ref="R1:T2"/>
    <mergeCell ref="A5:T5"/>
    <mergeCell ref="Q6:Q8"/>
    <mergeCell ref="K7:K8"/>
    <mergeCell ref="L7:L8"/>
    <mergeCell ref="M7:M8"/>
    <mergeCell ref="N7:N8"/>
    <mergeCell ref="A49:B49"/>
    <mergeCell ref="R6:R7"/>
    <mergeCell ref="S6:S8"/>
    <mergeCell ref="T6:T8"/>
    <mergeCell ref="D7:D8"/>
    <mergeCell ref="E7:E8"/>
    <mergeCell ref="F7:F8"/>
    <mergeCell ref="G7:G8"/>
    <mergeCell ref="H7:H8"/>
    <mergeCell ref="I7:I8"/>
    <mergeCell ref="J7:J8"/>
    <mergeCell ref="A6:A8"/>
    <mergeCell ref="B6:B8"/>
    <mergeCell ref="C6:C8"/>
    <mergeCell ref="D6:O6"/>
    <mergeCell ref="P6:P8"/>
    <mergeCell ref="O7:O8"/>
    <mergeCell ref="A9:A28"/>
    <mergeCell ref="A29:A33"/>
    <mergeCell ref="A35:A41"/>
    <mergeCell ref="A42:A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42AF-C993-45B6-BF01-BB3C9493B314}">
  <dimension ref="A1:L122"/>
  <sheetViews>
    <sheetView zoomScale="115" zoomScaleNormal="115" workbookViewId="0">
      <selection sqref="A1:A3"/>
    </sheetView>
  </sheetViews>
  <sheetFormatPr defaultColWidth="9.109375" defaultRowHeight="14.4"/>
  <cols>
    <col min="1" max="1" width="6.21875" style="6" customWidth="1"/>
    <col min="2" max="2" width="34.33203125" style="6" customWidth="1"/>
    <col min="3" max="3" width="8" style="6" customWidth="1"/>
    <col min="4" max="6" width="14.21875" style="6" customWidth="1"/>
    <col min="7" max="7" width="14.21875" style="17" customWidth="1"/>
    <col min="8" max="8" width="59.88671875" style="6" customWidth="1"/>
    <col min="9" max="10" width="9.109375" style="6"/>
    <col min="11" max="11" width="8.88671875" style="6" bestFit="1" customWidth="1"/>
    <col min="12" max="16384" width="9.109375" style="6"/>
  </cols>
  <sheetData>
    <row r="1" spans="1:12">
      <c r="A1" s="261"/>
      <c r="B1" s="262" t="s">
        <v>74</v>
      </c>
      <c r="C1" s="261" t="s">
        <v>75</v>
      </c>
      <c r="D1" s="263" t="s">
        <v>76</v>
      </c>
      <c r="E1" s="264"/>
      <c r="F1" s="264"/>
      <c r="G1" s="264"/>
      <c r="H1" s="262" t="s">
        <v>77</v>
      </c>
    </row>
    <row r="2" spans="1:12" ht="15.6">
      <c r="A2" s="261"/>
      <c r="B2" s="262"/>
      <c r="C2" s="261"/>
      <c r="D2" s="7" t="s">
        <v>78</v>
      </c>
      <c r="E2" s="7" t="s">
        <v>79</v>
      </c>
      <c r="F2" s="7" t="s">
        <v>80</v>
      </c>
      <c r="G2" s="8" t="s">
        <v>81</v>
      </c>
      <c r="H2" s="262"/>
    </row>
    <row r="3" spans="1:12" ht="15.6">
      <c r="A3" s="261"/>
      <c r="B3" s="262"/>
      <c r="C3" s="261"/>
      <c r="D3" s="7" t="s">
        <v>82</v>
      </c>
      <c r="E3" s="7" t="s">
        <v>83</v>
      </c>
      <c r="F3" s="7" t="s">
        <v>84</v>
      </c>
      <c r="G3" s="8" t="s">
        <v>85</v>
      </c>
      <c r="H3" s="262"/>
    </row>
    <row r="4" spans="1:12">
      <c r="A4" s="9" t="s">
        <v>86</v>
      </c>
      <c r="C4" s="10"/>
      <c r="D4" s="10"/>
      <c r="E4" s="10"/>
      <c r="F4" s="10"/>
      <c r="G4" s="11"/>
      <c r="H4" s="12"/>
    </row>
    <row r="5" spans="1:12">
      <c r="A5" s="13"/>
      <c r="B5" s="14" t="s">
        <v>87</v>
      </c>
      <c r="C5" s="13" t="s">
        <v>26</v>
      </c>
      <c r="D5" s="15">
        <v>5.7200000000000001E-2</v>
      </c>
      <c r="E5" s="15">
        <v>1.02E-6</v>
      </c>
      <c r="F5" s="15">
        <v>1.02E-7</v>
      </c>
      <c r="G5" s="11">
        <v>5.7299999999999997E-2</v>
      </c>
      <c r="H5" s="16" t="s">
        <v>88</v>
      </c>
      <c r="I5" s="17"/>
    </row>
    <row r="6" spans="1:12">
      <c r="A6" s="13"/>
      <c r="B6" s="14" t="s">
        <v>87</v>
      </c>
      <c r="C6" s="13" t="s">
        <v>27</v>
      </c>
      <c r="D6" s="15">
        <v>5.6000000000000001E-2</v>
      </c>
      <c r="E6" s="15">
        <v>9.9999999999999995E-7</v>
      </c>
      <c r="F6" s="15">
        <v>1.0000000000000001E-7</v>
      </c>
      <c r="G6" s="11">
        <v>5.62E-2</v>
      </c>
      <c r="H6" s="16" t="s">
        <v>88</v>
      </c>
      <c r="I6" s="17"/>
    </row>
    <row r="7" spans="1:12">
      <c r="A7" s="13"/>
      <c r="B7" s="14" t="s">
        <v>89</v>
      </c>
      <c r="C7" s="13" t="s">
        <v>29</v>
      </c>
      <c r="D7" s="15">
        <v>1.06</v>
      </c>
      <c r="E7" s="15">
        <v>1.0499999999999999E-5</v>
      </c>
      <c r="F7" s="15">
        <v>1.5699999999999999E-5</v>
      </c>
      <c r="G7" s="11">
        <v>1.0619000000000001</v>
      </c>
      <c r="H7" s="16" t="s">
        <v>88</v>
      </c>
      <c r="I7" s="17"/>
    </row>
    <row r="8" spans="1:12">
      <c r="A8" s="13"/>
      <c r="B8" s="14" t="s">
        <v>90</v>
      </c>
      <c r="C8" s="13" t="s">
        <v>31</v>
      </c>
      <c r="D8" s="15">
        <v>3.21</v>
      </c>
      <c r="E8" s="15">
        <v>1.2400000000000001E-4</v>
      </c>
      <c r="F8" s="15">
        <v>2.4899999999999999E-5</v>
      </c>
      <c r="G8" s="11">
        <v>3.22</v>
      </c>
      <c r="H8" s="16" t="s">
        <v>91</v>
      </c>
      <c r="I8" s="17"/>
    </row>
    <row r="9" spans="1:12">
      <c r="A9" s="13"/>
      <c r="B9" s="14" t="s">
        <v>92</v>
      </c>
      <c r="C9" s="13" t="s">
        <v>31</v>
      </c>
      <c r="D9" s="15">
        <v>3.24</v>
      </c>
      <c r="E9" s="15">
        <v>1.25E-4</v>
      </c>
      <c r="F9" s="15">
        <v>2.51E-5</v>
      </c>
      <c r="G9" s="11">
        <v>3.2456999999999998</v>
      </c>
      <c r="H9" s="16" t="s">
        <v>91</v>
      </c>
      <c r="I9" s="17"/>
    </row>
    <row r="10" spans="1:12">
      <c r="A10" s="13"/>
      <c r="B10" s="14" t="s">
        <v>93</v>
      </c>
      <c r="C10" s="13" t="s">
        <v>31</v>
      </c>
      <c r="D10" s="15">
        <v>2.7</v>
      </c>
      <c r="E10" s="15">
        <v>1.0900000000000001E-4</v>
      </c>
      <c r="F10" s="15">
        <v>2.19E-5</v>
      </c>
      <c r="G10" s="11">
        <v>2.7078000000000002</v>
      </c>
      <c r="H10" s="16" t="s">
        <v>88</v>
      </c>
      <c r="I10" s="17"/>
    </row>
    <row r="11" spans="1:12">
      <c r="A11" s="13"/>
      <c r="B11" s="14" t="s">
        <v>94</v>
      </c>
      <c r="C11" s="13" t="s">
        <v>29</v>
      </c>
      <c r="D11" s="15">
        <v>3.09</v>
      </c>
      <c r="E11" s="15">
        <v>3.1399999999999998E-5</v>
      </c>
      <c r="F11" s="15">
        <v>4.7099999999999993E-5</v>
      </c>
      <c r="G11" s="11">
        <v>3.1</v>
      </c>
      <c r="H11" s="16" t="s">
        <v>88</v>
      </c>
      <c r="I11" s="17"/>
    </row>
    <row r="12" spans="1:12">
      <c r="A12" s="13"/>
      <c r="B12" s="14" t="s">
        <v>95</v>
      </c>
      <c r="C12" s="13" t="s">
        <v>29</v>
      </c>
      <c r="D12" s="15">
        <v>2.5299999999999998</v>
      </c>
      <c r="E12" s="15">
        <v>2.6400000000000001E-5</v>
      </c>
      <c r="F12" s="15">
        <v>3.96E-5</v>
      </c>
      <c r="G12" s="11">
        <v>2.5453999999999999</v>
      </c>
      <c r="H12" s="16" t="s">
        <v>88</v>
      </c>
      <c r="I12" s="17"/>
    </row>
    <row r="13" spans="1:12">
      <c r="A13" s="13"/>
      <c r="B13" s="14" t="s">
        <v>96</v>
      </c>
      <c r="C13" s="13" t="s">
        <v>31</v>
      </c>
      <c r="D13" s="15">
        <v>2.4700000000000002</v>
      </c>
      <c r="E13" s="15">
        <v>1.0399999999999999E-4</v>
      </c>
      <c r="F13" s="15">
        <v>2.0699999999999998E-5</v>
      </c>
      <c r="G13" s="11">
        <v>2.4775</v>
      </c>
      <c r="H13" s="16" t="s">
        <v>88</v>
      </c>
      <c r="I13" s="17"/>
    </row>
    <row r="14" spans="1:12">
      <c r="A14" s="13"/>
      <c r="B14" s="14" t="s">
        <v>32</v>
      </c>
      <c r="C14" s="13" t="s">
        <v>31</v>
      </c>
      <c r="D14" s="15">
        <v>1.68</v>
      </c>
      <c r="E14" s="15">
        <v>2.6599999999999999E-5</v>
      </c>
      <c r="F14" s="15">
        <v>2.6599999999999999E-6</v>
      </c>
      <c r="G14" s="11">
        <v>1.6812</v>
      </c>
      <c r="H14" s="16" t="s">
        <v>88</v>
      </c>
      <c r="I14" s="17"/>
      <c r="J14" s="18"/>
      <c r="K14" s="19"/>
      <c r="L14" s="18"/>
    </row>
    <row r="15" spans="1:12">
      <c r="A15" s="9"/>
      <c r="B15" s="14" t="s">
        <v>32</v>
      </c>
      <c r="C15" s="13" t="s">
        <v>29</v>
      </c>
      <c r="D15" s="15">
        <v>3.11</v>
      </c>
      <c r="E15" s="15">
        <v>4.9299999999999999E-5</v>
      </c>
      <c r="F15" s="15">
        <v>4.9300000000000002E-6</v>
      </c>
      <c r="G15" s="11">
        <v>3.1133999999999999</v>
      </c>
      <c r="H15" s="16" t="s">
        <v>97</v>
      </c>
      <c r="I15" s="17"/>
      <c r="J15" s="18"/>
      <c r="K15" s="19"/>
      <c r="L15" s="18"/>
    </row>
    <row r="16" spans="1:12">
      <c r="A16" s="9"/>
      <c r="B16" s="14" t="s">
        <v>98</v>
      </c>
      <c r="C16" s="13" t="s">
        <v>31</v>
      </c>
      <c r="D16" s="15">
        <v>2.1800000000000002</v>
      </c>
      <c r="E16" s="15">
        <v>9.4400000000000004E-5</v>
      </c>
      <c r="F16" s="15">
        <v>1.8899999999999999E-5</v>
      </c>
      <c r="G16" s="11">
        <v>2.1894</v>
      </c>
      <c r="H16" s="16" t="s">
        <v>88</v>
      </c>
      <c r="I16" s="17"/>
    </row>
    <row r="17" spans="1:9">
      <c r="A17" s="9"/>
      <c r="B17" s="14" t="s">
        <v>99</v>
      </c>
      <c r="C17" s="13" t="s">
        <v>29</v>
      </c>
      <c r="D17" s="15"/>
      <c r="E17" s="15">
        <v>4.8000000000000001E-4</v>
      </c>
      <c r="F17" s="15">
        <v>6.3999999999999997E-5</v>
      </c>
      <c r="G17" s="11">
        <v>3.04E-2</v>
      </c>
      <c r="H17" s="16" t="s">
        <v>88</v>
      </c>
      <c r="I17" s="17"/>
    </row>
    <row r="18" spans="1:9">
      <c r="A18" s="9"/>
      <c r="B18" s="14" t="s">
        <v>100</v>
      </c>
      <c r="C18" s="13" t="s">
        <v>29</v>
      </c>
      <c r="D18" s="15"/>
      <c r="E18" s="15">
        <v>2.2599999999999999E-4</v>
      </c>
      <c r="F18" s="15">
        <v>3.01E-5</v>
      </c>
      <c r="G18" s="11">
        <v>1.43E-2</v>
      </c>
      <c r="H18" s="16" t="s">
        <v>88</v>
      </c>
      <c r="I18" s="17"/>
    </row>
    <row r="19" spans="1:9">
      <c r="A19" s="9"/>
      <c r="B19" s="14" t="s">
        <v>101</v>
      </c>
      <c r="C19" s="13" t="s">
        <v>29</v>
      </c>
      <c r="D19" s="15"/>
      <c r="E19" s="15">
        <v>5.5599999999999996E-4</v>
      </c>
      <c r="F19" s="15">
        <v>7.4099999999999999E-5</v>
      </c>
      <c r="G19" s="11">
        <v>3.5200000000000002E-2</v>
      </c>
      <c r="H19" s="16" t="s">
        <v>88</v>
      </c>
      <c r="I19" s="17"/>
    </row>
    <row r="20" spans="1:9">
      <c r="A20" s="9"/>
      <c r="B20" s="14" t="s">
        <v>102</v>
      </c>
      <c r="C20" s="13" t="s">
        <v>29</v>
      </c>
      <c r="D20" s="15"/>
      <c r="E20" s="15">
        <v>5.0299999999999997E-4</v>
      </c>
      <c r="F20" s="15">
        <v>6.7100000000000005E-5</v>
      </c>
      <c r="G20" s="11">
        <v>3.1899999999999998E-2</v>
      </c>
      <c r="H20" s="16" t="s">
        <v>88</v>
      </c>
      <c r="I20" s="17"/>
    </row>
    <row r="21" spans="1:9">
      <c r="A21" s="9"/>
      <c r="B21" s="14" t="s">
        <v>103</v>
      </c>
      <c r="C21" s="13" t="s">
        <v>104</v>
      </c>
      <c r="D21" s="15"/>
      <c r="E21" s="15">
        <v>2.09E-5</v>
      </c>
      <c r="F21" s="15">
        <v>2.0899999999999999E-6</v>
      </c>
      <c r="G21" s="11">
        <v>1.1000000000000001E-3</v>
      </c>
      <c r="H21" s="16" t="s">
        <v>88</v>
      </c>
      <c r="I21" s="17"/>
    </row>
    <row r="22" spans="1:9">
      <c r="A22" s="9"/>
      <c r="B22" s="14" t="s">
        <v>105</v>
      </c>
      <c r="C22" s="13" t="s">
        <v>29</v>
      </c>
      <c r="D22" s="15">
        <v>1.79</v>
      </c>
      <c r="E22" s="15"/>
      <c r="F22" s="15"/>
      <c r="G22" s="11">
        <v>1.7908999999999999</v>
      </c>
      <c r="H22" s="16" t="s">
        <v>88</v>
      </c>
      <c r="I22" s="17"/>
    </row>
    <row r="23" spans="1:9">
      <c r="A23" s="9"/>
      <c r="B23" s="14" t="s">
        <v>106</v>
      </c>
      <c r="C23" s="13" t="s">
        <v>29</v>
      </c>
      <c r="D23" s="15">
        <v>0.75</v>
      </c>
      <c r="E23" s="15"/>
      <c r="F23" s="15"/>
      <c r="G23" s="11">
        <v>0.753</v>
      </c>
      <c r="H23" s="16" t="s">
        <v>88</v>
      </c>
      <c r="I23" s="17"/>
    </row>
    <row r="24" spans="1:9">
      <c r="A24" s="9"/>
      <c r="B24" s="14" t="s">
        <v>107</v>
      </c>
      <c r="C24" s="13" t="s">
        <v>29</v>
      </c>
      <c r="D24" s="15">
        <v>1.85</v>
      </c>
      <c r="E24" s="15"/>
      <c r="F24" s="15"/>
      <c r="G24" s="11">
        <v>1.853</v>
      </c>
      <c r="H24" s="16" t="s">
        <v>88</v>
      </c>
      <c r="I24" s="17"/>
    </row>
    <row r="25" spans="1:9">
      <c r="A25" s="9"/>
      <c r="B25" s="14" t="s">
        <v>108</v>
      </c>
      <c r="C25" s="13" t="s">
        <v>29</v>
      </c>
      <c r="D25" s="15">
        <v>1.68</v>
      </c>
      <c r="E25" s="15"/>
      <c r="F25" s="15"/>
      <c r="G25" s="11">
        <v>1.6779999999999999</v>
      </c>
      <c r="H25" s="16" t="s">
        <v>88</v>
      </c>
      <c r="I25" s="17"/>
    </row>
    <row r="26" spans="1:9">
      <c r="A26" s="9"/>
      <c r="B26" s="14" t="s">
        <v>109</v>
      </c>
      <c r="C26" s="13" t="s">
        <v>104</v>
      </c>
      <c r="D26" s="15">
        <v>1.1399999999999999</v>
      </c>
      <c r="E26" s="15"/>
      <c r="F26" s="15"/>
      <c r="G26" s="11">
        <v>1.1428</v>
      </c>
      <c r="H26" s="16" t="s">
        <v>88</v>
      </c>
      <c r="I26" s="17"/>
    </row>
    <row r="27" spans="1:9">
      <c r="A27" s="9" t="s">
        <v>110</v>
      </c>
      <c r="B27" s="14"/>
      <c r="C27" s="13"/>
      <c r="D27" s="15"/>
      <c r="E27" s="15"/>
      <c r="F27" s="15"/>
      <c r="G27" s="11"/>
      <c r="H27" s="16"/>
      <c r="I27" s="17"/>
    </row>
    <row r="28" spans="1:9">
      <c r="A28" s="9"/>
      <c r="B28" s="14" t="s">
        <v>111</v>
      </c>
      <c r="C28" s="20" t="s">
        <v>31</v>
      </c>
      <c r="D28" s="15">
        <v>2.1800000000000002</v>
      </c>
      <c r="E28" s="15">
        <v>1.0399999999999999E-3</v>
      </c>
      <c r="F28" s="15">
        <v>1.01E-4</v>
      </c>
      <c r="G28" s="11">
        <v>2.2393999999999998</v>
      </c>
      <c r="H28" s="16" t="s">
        <v>112</v>
      </c>
      <c r="I28" s="17"/>
    </row>
    <row r="29" spans="1:9">
      <c r="A29" s="9"/>
      <c r="B29" s="14" t="s">
        <v>113</v>
      </c>
      <c r="C29" s="20" t="s">
        <v>31</v>
      </c>
      <c r="D29" s="15">
        <v>2.1800000000000002</v>
      </c>
      <c r="E29" s="15">
        <v>7.8700000000000005E-4</v>
      </c>
      <c r="F29" s="15">
        <v>2.52E-4</v>
      </c>
      <c r="G29" s="11">
        <v>2.2719</v>
      </c>
      <c r="H29" s="16" t="s">
        <v>112</v>
      </c>
      <c r="I29" s="17"/>
    </row>
    <row r="30" spans="1:9">
      <c r="A30" s="9"/>
      <c r="B30" s="14" t="s">
        <v>114</v>
      </c>
      <c r="C30" s="20" t="s">
        <v>31</v>
      </c>
      <c r="D30" s="15">
        <v>2.1800000000000002</v>
      </c>
      <c r="E30" s="15">
        <v>1.2E-4</v>
      </c>
      <c r="F30" s="15">
        <v>1.7899999999999999E-4</v>
      </c>
      <c r="G30" s="11">
        <v>2.2326999999999999</v>
      </c>
      <c r="H30" s="16" t="s">
        <v>112</v>
      </c>
      <c r="I30" s="17"/>
    </row>
    <row r="31" spans="1:9">
      <c r="A31" s="9"/>
      <c r="B31" s="14" t="s">
        <v>115</v>
      </c>
      <c r="C31" s="20" t="s">
        <v>31</v>
      </c>
      <c r="D31" s="15">
        <v>2.7</v>
      </c>
      <c r="E31" s="15">
        <v>1.4200000000000001E-4</v>
      </c>
      <c r="F31" s="15">
        <v>1.4200000000000001E-4</v>
      </c>
      <c r="G31" s="11">
        <v>2.7406000000000001</v>
      </c>
      <c r="H31" s="16" t="s">
        <v>112</v>
      </c>
      <c r="I31" s="17"/>
    </row>
    <row r="32" spans="1:9">
      <c r="A32" s="9"/>
      <c r="B32" s="14" t="s">
        <v>116</v>
      </c>
      <c r="C32" s="20" t="s">
        <v>29</v>
      </c>
      <c r="D32" s="15">
        <v>2.13</v>
      </c>
      <c r="E32" s="15">
        <v>3.49E-3</v>
      </c>
      <c r="F32" s="15">
        <v>1.1400000000000001E-4</v>
      </c>
      <c r="G32" s="11">
        <v>2.2608999999999999</v>
      </c>
      <c r="H32" s="16" t="s">
        <v>117</v>
      </c>
      <c r="I32" s="17"/>
    </row>
    <row r="33" spans="1:9">
      <c r="A33" s="9"/>
      <c r="B33" s="14" t="s">
        <v>118</v>
      </c>
      <c r="C33" s="20" t="s">
        <v>31</v>
      </c>
      <c r="D33" s="15">
        <v>1.68</v>
      </c>
      <c r="E33" s="15">
        <v>1.65E-3</v>
      </c>
      <c r="F33" s="15">
        <v>5.3199999999999999E-6</v>
      </c>
      <c r="G33" s="11">
        <v>1.7305999999999999</v>
      </c>
      <c r="H33" s="16" t="s">
        <v>112</v>
      </c>
      <c r="I33" s="17"/>
    </row>
    <row r="34" spans="1:9">
      <c r="A34" s="9"/>
      <c r="B34" s="14" t="s">
        <v>118</v>
      </c>
      <c r="C34" s="13" t="s">
        <v>29</v>
      </c>
      <c r="D34" s="15">
        <v>3.11</v>
      </c>
      <c r="E34" s="15">
        <v>3.0599999999999998E-3</v>
      </c>
      <c r="F34" s="15">
        <v>9.8600000000000005E-6</v>
      </c>
      <c r="G34" s="11">
        <v>3.2048999999999999</v>
      </c>
      <c r="H34" s="16" t="s">
        <v>119</v>
      </c>
      <c r="I34" s="17"/>
    </row>
    <row r="35" spans="1:9">
      <c r="A35" s="9" t="s">
        <v>120</v>
      </c>
      <c r="B35" s="14"/>
      <c r="C35" s="13"/>
      <c r="D35" s="15"/>
      <c r="E35" s="15"/>
      <c r="F35" s="15"/>
      <c r="G35" s="11"/>
      <c r="H35" s="16"/>
      <c r="I35" s="17"/>
    </row>
    <row r="36" spans="1:9">
      <c r="A36" s="9"/>
      <c r="B36" s="21" t="s">
        <v>121</v>
      </c>
      <c r="C36" s="20"/>
      <c r="D36" s="15"/>
      <c r="E36" s="15"/>
      <c r="F36" s="15"/>
      <c r="G36" s="11"/>
      <c r="H36" s="16"/>
      <c r="I36" s="17"/>
    </row>
    <row r="37" spans="1:9">
      <c r="A37" s="9"/>
      <c r="B37" s="22" t="s">
        <v>122</v>
      </c>
      <c r="C37" s="20" t="s">
        <v>31</v>
      </c>
      <c r="D37" s="15">
        <v>2.7</v>
      </c>
      <c r="E37" s="15">
        <v>1.5100000000000001E-4</v>
      </c>
      <c r="F37" s="15">
        <v>1.0399999999999999E-3</v>
      </c>
      <c r="G37" s="11">
        <v>2.9792999999999998</v>
      </c>
      <c r="H37" s="16" t="s">
        <v>123</v>
      </c>
      <c r="I37" s="17"/>
    </row>
    <row r="38" spans="1:9">
      <c r="A38" s="9"/>
      <c r="B38" s="22" t="s">
        <v>124</v>
      </c>
      <c r="C38" s="20" t="s">
        <v>31</v>
      </c>
      <c r="D38" s="15">
        <v>2.7</v>
      </c>
      <c r="E38" s="15">
        <v>1.5100000000000001E-4</v>
      </c>
      <c r="F38" s="15">
        <v>1.0399999999999999E-3</v>
      </c>
      <c r="G38" s="11">
        <v>2.9792999999999998</v>
      </c>
      <c r="H38" s="16" t="s">
        <v>123</v>
      </c>
      <c r="I38" s="17"/>
    </row>
    <row r="39" spans="1:9">
      <c r="A39" s="9"/>
      <c r="B39" s="22" t="s">
        <v>125</v>
      </c>
      <c r="C39" s="20" t="s">
        <v>31</v>
      </c>
      <c r="D39" s="15">
        <v>2.7</v>
      </c>
      <c r="E39" s="15">
        <v>1.5100000000000001E-4</v>
      </c>
      <c r="F39" s="15">
        <v>1.0399999999999999E-3</v>
      </c>
      <c r="G39" s="11">
        <v>2.9792999999999998</v>
      </c>
      <c r="H39" s="16" t="s">
        <v>123</v>
      </c>
      <c r="I39" s="17"/>
    </row>
    <row r="40" spans="1:9">
      <c r="A40" s="9"/>
      <c r="B40" s="22" t="s">
        <v>126</v>
      </c>
      <c r="C40" s="20" t="s">
        <v>31</v>
      </c>
      <c r="D40" s="15">
        <v>2.7</v>
      </c>
      <c r="E40" s="15">
        <v>1.5100000000000001E-4</v>
      </c>
      <c r="F40" s="15">
        <v>1.0399999999999999E-3</v>
      </c>
      <c r="G40" s="11">
        <v>2.9792999999999998</v>
      </c>
      <c r="H40" s="16" t="s">
        <v>123</v>
      </c>
      <c r="I40" s="17"/>
    </row>
    <row r="41" spans="1:9">
      <c r="A41" s="9"/>
      <c r="B41" s="21" t="s">
        <v>127</v>
      </c>
      <c r="C41" s="20"/>
      <c r="D41" s="15"/>
      <c r="E41" s="15"/>
      <c r="F41" s="15"/>
      <c r="G41" s="11"/>
      <c r="H41" s="16"/>
      <c r="I41" s="17"/>
    </row>
    <row r="42" spans="1:9">
      <c r="A42" s="9"/>
      <c r="B42" s="22" t="s">
        <v>122</v>
      </c>
      <c r="C42" s="20" t="s">
        <v>31</v>
      </c>
      <c r="D42" s="15">
        <v>2.1800000000000002</v>
      </c>
      <c r="E42" s="15">
        <v>2.5200000000000001E-3</v>
      </c>
      <c r="F42" s="15">
        <v>6.3E-5</v>
      </c>
      <c r="G42" s="11">
        <v>2.2738</v>
      </c>
      <c r="H42" s="16" t="s">
        <v>123</v>
      </c>
      <c r="I42" s="17"/>
    </row>
    <row r="43" spans="1:9">
      <c r="A43" s="12"/>
      <c r="B43" s="22" t="s">
        <v>124</v>
      </c>
      <c r="C43" s="20" t="s">
        <v>31</v>
      </c>
      <c r="D43" s="15">
        <v>2.1800000000000002</v>
      </c>
      <c r="E43" s="15">
        <v>0</v>
      </c>
      <c r="F43" s="15">
        <v>0</v>
      </c>
      <c r="G43" s="11">
        <v>2.1816</v>
      </c>
      <c r="H43" s="16" t="s">
        <v>123</v>
      </c>
      <c r="I43" s="17"/>
    </row>
    <row r="44" spans="1:9">
      <c r="A44" s="12"/>
      <c r="B44" s="22" t="s">
        <v>125</v>
      </c>
      <c r="C44" s="20" t="s">
        <v>31</v>
      </c>
      <c r="D44" s="15">
        <v>2.1800000000000002</v>
      </c>
      <c r="E44" s="15">
        <v>1.57E-3</v>
      </c>
      <c r="F44" s="15">
        <v>6.3E-5</v>
      </c>
      <c r="G44" s="11">
        <v>2.2454999999999998</v>
      </c>
      <c r="H44" s="16" t="s">
        <v>123</v>
      </c>
      <c r="I44" s="17"/>
    </row>
    <row r="45" spans="1:9">
      <c r="A45" s="12"/>
      <c r="B45" s="22" t="s">
        <v>126</v>
      </c>
      <c r="C45" s="20" t="s">
        <v>31</v>
      </c>
      <c r="D45" s="15">
        <v>2.1800000000000002</v>
      </c>
      <c r="E45" s="15">
        <v>3.7799999999999999E-3</v>
      </c>
      <c r="F45" s="15">
        <v>6.3E-5</v>
      </c>
      <c r="G45" s="11">
        <v>2.3115999999999999</v>
      </c>
      <c r="H45" s="16" t="s">
        <v>123</v>
      </c>
      <c r="I45" s="17"/>
    </row>
    <row r="46" spans="1:9">
      <c r="A46" s="9"/>
      <c r="B46" s="21" t="s">
        <v>128</v>
      </c>
      <c r="C46" s="20"/>
      <c r="D46" s="15"/>
      <c r="E46" s="15"/>
      <c r="F46" s="15"/>
      <c r="G46" s="11"/>
      <c r="H46" s="16"/>
      <c r="I46" s="17"/>
    </row>
    <row r="47" spans="1:9">
      <c r="A47" s="9"/>
      <c r="B47" s="22" t="s">
        <v>122</v>
      </c>
      <c r="C47" s="20" t="s">
        <v>31</v>
      </c>
      <c r="D47" s="15">
        <v>2.1800000000000002</v>
      </c>
      <c r="E47" s="15">
        <v>4.4099999999999999E-3</v>
      </c>
      <c r="F47" s="15">
        <v>1.26E-5</v>
      </c>
      <c r="G47" s="11">
        <v>2.3170999999999999</v>
      </c>
      <c r="H47" s="16" t="s">
        <v>123</v>
      </c>
      <c r="I47" s="17"/>
    </row>
    <row r="48" spans="1:9">
      <c r="A48" s="12"/>
      <c r="B48" s="22" t="s">
        <v>124</v>
      </c>
      <c r="C48" s="20" t="s">
        <v>31</v>
      </c>
      <c r="D48" s="15">
        <v>2.1800000000000002</v>
      </c>
      <c r="E48" s="15">
        <v>5.3499999999999997E-3</v>
      </c>
      <c r="F48" s="15">
        <v>1.26E-5</v>
      </c>
      <c r="G48" s="11">
        <v>2.3454000000000002</v>
      </c>
      <c r="H48" s="16" t="s">
        <v>123</v>
      </c>
      <c r="I48" s="17"/>
    </row>
    <row r="49" spans="1:9">
      <c r="A49" s="12"/>
      <c r="B49" s="22" t="s">
        <v>125</v>
      </c>
      <c r="C49" s="20" t="s">
        <v>31</v>
      </c>
      <c r="D49" s="15">
        <v>2.1800000000000002</v>
      </c>
      <c r="E49" s="15">
        <v>4.0899999999999999E-3</v>
      </c>
      <c r="F49" s="15">
        <v>1.26E-5</v>
      </c>
      <c r="G49" s="11">
        <v>2.3077000000000001</v>
      </c>
      <c r="H49" s="16" t="s">
        <v>123</v>
      </c>
      <c r="I49" s="17"/>
    </row>
    <row r="50" spans="1:9">
      <c r="A50" s="12"/>
      <c r="B50" s="22" t="s">
        <v>126</v>
      </c>
      <c r="C50" s="20" t="s">
        <v>31</v>
      </c>
      <c r="D50" s="15">
        <v>2.1800000000000002</v>
      </c>
      <c r="E50" s="15">
        <v>5.6699999999999997E-3</v>
      </c>
      <c r="F50" s="15">
        <v>1.26E-5</v>
      </c>
      <c r="G50" s="11">
        <v>2.3549000000000002</v>
      </c>
      <c r="H50" s="16" t="s">
        <v>123</v>
      </c>
      <c r="I50" s="17"/>
    </row>
    <row r="51" spans="1:9">
      <c r="A51" s="9" t="s">
        <v>129</v>
      </c>
      <c r="B51" s="22"/>
      <c r="C51" s="20"/>
      <c r="D51" s="15"/>
      <c r="E51" s="15"/>
      <c r="F51" s="15"/>
      <c r="G51" s="11"/>
      <c r="H51" s="16"/>
      <c r="I51" s="17"/>
    </row>
    <row r="52" spans="1:9" ht="43.2">
      <c r="A52" s="23"/>
      <c r="B52" s="24" t="s">
        <v>130</v>
      </c>
      <c r="C52" s="16" t="s">
        <v>40</v>
      </c>
      <c r="D52" s="15">
        <v>0.495</v>
      </c>
      <c r="E52" s="15">
        <v>6.0999999999999999E-5</v>
      </c>
      <c r="F52" s="15">
        <v>1.04E-5</v>
      </c>
      <c r="G52" s="11">
        <v>0.49990000000000001</v>
      </c>
      <c r="H52" s="25" t="s">
        <v>131</v>
      </c>
      <c r="I52" s="17"/>
    </row>
    <row r="53" spans="1:9">
      <c r="A53" s="26" t="s">
        <v>132</v>
      </c>
      <c r="B53" s="24"/>
      <c r="C53" s="16"/>
      <c r="D53" s="15"/>
      <c r="E53" s="15"/>
      <c r="F53" s="15"/>
      <c r="G53" s="11"/>
      <c r="H53" s="25"/>
      <c r="I53" s="17"/>
    </row>
    <row r="54" spans="1:9">
      <c r="A54" s="26"/>
      <c r="B54" s="24" t="s">
        <v>133</v>
      </c>
      <c r="C54" s="16" t="s">
        <v>29</v>
      </c>
      <c r="D54" s="15" t="s">
        <v>134</v>
      </c>
      <c r="E54" s="15" t="s">
        <v>134</v>
      </c>
      <c r="F54" s="15" t="s">
        <v>134</v>
      </c>
      <c r="G54" s="11">
        <v>1760</v>
      </c>
      <c r="H54" s="25" t="s">
        <v>135</v>
      </c>
      <c r="I54" s="17"/>
    </row>
    <row r="55" spans="1:9">
      <c r="A55" s="23"/>
      <c r="B55" s="24" t="s">
        <v>136</v>
      </c>
      <c r="C55" s="16" t="s">
        <v>29</v>
      </c>
      <c r="D55" s="15" t="s">
        <v>134</v>
      </c>
      <c r="E55" s="15" t="s">
        <v>134</v>
      </c>
      <c r="F55" s="15" t="s">
        <v>134</v>
      </c>
      <c r="G55" s="11">
        <v>677</v>
      </c>
      <c r="H55" s="25" t="s">
        <v>135</v>
      </c>
      <c r="I55" s="17"/>
    </row>
    <row r="56" spans="1:9">
      <c r="A56" s="23"/>
      <c r="B56" s="24" t="s">
        <v>137</v>
      </c>
      <c r="C56" s="16" t="s">
        <v>29</v>
      </c>
      <c r="D56" s="15" t="s">
        <v>134</v>
      </c>
      <c r="E56" s="15" t="s">
        <v>134</v>
      </c>
      <c r="F56" s="15" t="s">
        <v>134</v>
      </c>
      <c r="G56" s="11">
        <v>3170</v>
      </c>
      <c r="H56" s="25" t="s">
        <v>135</v>
      </c>
      <c r="I56" s="17"/>
    </row>
    <row r="57" spans="1:9">
      <c r="A57" s="23"/>
      <c r="B57" s="24" t="s">
        <v>138</v>
      </c>
      <c r="C57" s="16" t="s">
        <v>29</v>
      </c>
      <c r="D57" s="15" t="s">
        <v>134</v>
      </c>
      <c r="E57" s="15" t="s">
        <v>134</v>
      </c>
      <c r="F57" s="15" t="s">
        <v>134</v>
      </c>
      <c r="G57" s="11">
        <v>1120</v>
      </c>
      <c r="H57" s="25" t="s">
        <v>135</v>
      </c>
      <c r="I57" s="17"/>
    </row>
    <row r="58" spans="1:9">
      <c r="A58" s="23"/>
      <c r="B58" s="24" t="s">
        <v>139</v>
      </c>
      <c r="C58" s="16" t="s">
        <v>29</v>
      </c>
      <c r="D58" s="15" t="s">
        <v>134</v>
      </c>
      <c r="E58" s="15" t="s">
        <v>134</v>
      </c>
      <c r="F58" s="15" t="s">
        <v>134</v>
      </c>
      <c r="G58" s="11">
        <v>1300</v>
      </c>
      <c r="H58" s="25" t="s">
        <v>135</v>
      </c>
      <c r="I58" s="17"/>
    </row>
    <row r="59" spans="1:9">
      <c r="A59" s="23"/>
      <c r="B59" s="24" t="s">
        <v>140</v>
      </c>
      <c r="C59" s="16" t="s">
        <v>29</v>
      </c>
      <c r="D59" s="15" t="s">
        <v>134</v>
      </c>
      <c r="E59" s="15" t="s">
        <v>134</v>
      </c>
      <c r="F59" s="15" t="s">
        <v>134</v>
      </c>
      <c r="G59" s="11">
        <v>328</v>
      </c>
      <c r="H59" s="25" t="s">
        <v>135</v>
      </c>
      <c r="I59" s="17"/>
    </row>
    <row r="60" spans="1:9">
      <c r="A60" s="23"/>
      <c r="B60" s="24" t="s">
        <v>141</v>
      </c>
      <c r="C60" s="16" t="s">
        <v>29</v>
      </c>
      <c r="D60" s="15" t="s">
        <v>134</v>
      </c>
      <c r="E60" s="15" t="s">
        <v>134</v>
      </c>
      <c r="F60" s="15" t="s">
        <v>134</v>
      </c>
      <c r="G60" s="11">
        <v>4800</v>
      </c>
      <c r="H60" s="25" t="s">
        <v>135</v>
      </c>
      <c r="I60" s="17"/>
    </row>
    <row r="61" spans="1:9">
      <c r="A61" s="27"/>
      <c r="B61" s="28"/>
      <c r="C61" s="29"/>
      <c r="D61" s="30"/>
      <c r="E61" s="30"/>
      <c r="F61" s="30"/>
      <c r="G61" s="31"/>
      <c r="H61" s="32"/>
      <c r="I61" s="17"/>
    </row>
    <row r="62" spans="1:9">
      <c r="A62" s="6" t="s">
        <v>171</v>
      </c>
      <c r="B62" s="33"/>
      <c r="C62" s="19"/>
      <c r="D62" s="34" t="s">
        <v>172</v>
      </c>
      <c r="E62" s="34"/>
      <c r="F62" s="30"/>
      <c r="G62" s="53"/>
      <c r="H62" s="29"/>
      <c r="I62" s="17"/>
    </row>
    <row r="63" spans="1:9">
      <c r="B63" s="33"/>
      <c r="C63" s="19"/>
      <c r="D63" s="30"/>
      <c r="E63" s="30"/>
      <c r="F63" s="30"/>
      <c r="G63" s="31"/>
      <c r="H63" s="29"/>
      <c r="I63" s="17"/>
    </row>
    <row r="64" spans="1:9">
      <c r="D64" s="35"/>
      <c r="E64" s="35"/>
      <c r="F64" s="35"/>
    </row>
    <row r="65" spans="1:12">
      <c r="D65" s="35"/>
      <c r="E65" s="35"/>
      <c r="F65" s="35"/>
    </row>
    <row r="66" spans="1:12" s="17" customFormat="1">
      <c r="A66" s="6"/>
      <c r="B66" s="6"/>
      <c r="C66" s="6"/>
      <c r="D66" s="35"/>
      <c r="E66" s="35"/>
      <c r="F66" s="35"/>
      <c r="H66" s="6"/>
      <c r="I66" s="6"/>
      <c r="J66" s="6"/>
      <c r="K66" s="6"/>
      <c r="L66" s="6"/>
    </row>
    <row r="67" spans="1:12" s="17" customFormat="1">
      <c r="A67" s="6"/>
      <c r="B67" s="6"/>
      <c r="C67" s="6"/>
      <c r="D67" s="35"/>
      <c r="E67" s="35"/>
      <c r="F67" s="35"/>
      <c r="H67" s="6"/>
      <c r="I67" s="6"/>
      <c r="J67" s="6"/>
      <c r="K67" s="6"/>
      <c r="L67" s="6"/>
    </row>
    <row r="68" spans="1:12" s="17" customFormat="1">
      <c r="A68" s="6"/>
      <c r="B68" s="6"/>
      <c r="C68" s="6"/>
      <c r="D68" s="35"/>
      <c r="E68" s="35"/>
      <c r="F68" s="35"/>
      <c r="H68" s="6"/>
      <c r="I68" s="6"/>
      <c r="J68" s="6"/>
      <c r="K68" s="6"/>
      <c r="L68" s="6"/>
    </row>
    <row r="69" spans="1:12" s="17" customFormat="1">
      <c r="A69" s="6"/>
      <c r="B69" s="6"/>
      <c r="C69" s="6"/>
      <c r="D69" s="35"/>
      <c r="E69" s="35"/>
      <c r="F69" s="35"/>
      <c r="H69" s="6"/>
      <c r="I69" s="6"/>
      <c r="J69" s="6"/>
      <c r="K69" s="6"/>
      <c r="L69" s="6"/>
    </row>
    <row r="70" spans="1:12" s="17" customFormat="1">
      <c r="A70" s="6"/>
      <c r="B70" s="6"/>
      <c r="C70" s="6"/>
      <c r="D70" s="35"/>
      <c r="E70" s="35"/>
      <c r="F70" s="35"/>
      <c r="H70" s="6"/>
      <c r="I70" s="6"/>
      <c r="J70" s="6"/>
      <c r="K70" s="6"/>
      <c r="L70" s="6"/>
    </row>
    <row r="71" spans="1:12" s="17" customFormat="1">
      <c r="A71" s="6"/>
      <c r="B71" s="6"/>
      <c r="C71" s="6"/>
      <c r="D71" s="35"/>
      <c r="E71" s="35"/>
      <c r="F71" s="35"/>
      <c r="H71" s="6"/>
      <c r="I71" s="6"/>
      <c r="J71" s="6"/>
      <c r="K71" s="6"/>
      <c r="L71" s="6"/>
    </row>
    <row r="72" spans="1:12" s="17" customFormat="1">
      <c r="A72" s="6"/>
      <c r="B72" s="6"/>
      <c r="C72" s="6"/>
      <c r="D72" s="35"/>
      <c r="E72" s="35"/>
      <c r="F72" s="35"/>
      <c r="H72" s="6"/>
      <c r="I72" s="6"/>
      <c r="J72" s="6"/>
      <c r="K72" s="6"/>
      <c r="L72" s="6"/>
    </row>
    <row r="73" spans="1:12" s="17" customFormat="1">
      <c r="A73" s="6"/>
      <c r="B73" s="6"/>
      <c r="C73" s="6"/>
      <c r="D73" s="35"/>
      <c r="E73" s="35"/>
      <c r="F73" s="35"/>
      <c r="H73" s="6"/>
      <c r="I73" s="6"/>
      <c r="J73" s="6"/>
      <c r="K73" s="6"/>
      <c r="L73" s="6"/>
    </row>
    <row r="74" spans="1:12" s="17" customFormat="1">
      <c r="A74" s="6"/>
      <c r="B74" s="6"/>
      <c r="C74" s="6"/>
      <c r="D74" s="35"/>
      <c r="E74" s="35"/>
      <c r="F74" s="35"/>
      <c r="H74" s="6"/>
      <c r="I74" s="6"/>
      <c r="J74" s="6"/>
      <c r="K74" s="6"/>
      <c r="L74" s="6"/>
    </row>
    <row r="75" spans="1:12" s="17" customFormat="1">
      <c r="A75" s="6"/>
      <c r="B75" s="6"/>
      <c r="C75" s="6"/>
      <c r="D75" s="35"/>
      <c r="E75" s="35"/>
      <c r="F75" s="35"/>
      <c r="H75" s="6"/>
      <c r="I75" s="6"/>
      <c r="J75" s="6"/>
      <c r="K75" s="6"/>
      <c r="L75" s="6"/>
    </row>
    <row r="76" spans="1:12" s="17" customFormat="1">
      <c r="A76" s="6"/>
      <c r="B76" s="6"/>
      <c r="C76" s="6"/>
      <c r="D76" s="35"/>
      <c r="E76" s="35"/>
      <c r="F76" s="35"/>
      <c r="H76" s="6"/>
      <c r="I76" s="6"/>
      <c r="J76" s="6"/>
      <c r="K76" s="6"/>
      <c r="L76" s="6"/>
    </row>
    <row r="77" spans="1:12" s="17" customFormat="1">
      <c r="A77" s="6"/>
      <c r="B77" s="6"/>
      <c r="C77" s="6"/>
      <c r="D77" s="35"/>
      <c r="E77" s="35"/>
      <c r="F77" s="35"/>
      <c r="H77" s="6"/>
      <c r="I77" s="6"/>
      <c r="J77" s="6"/>
      <c r="K77" s="6"/>
      <c r="L77" s="6"/>
    </row>
    <row r="78" spans="1:12" s="17" customFormat="1">
      <c r="A78" s="6"/>
      <c r="B78" s="6"/>
      <c r="C78" s="6"/>
      <c r="D78" s="35"/>
      <c r="E78" s="35"/>
      <c r="F78" s="35"/>
      <c r="H78" s="6"/>
      <c r="I78" s="6"/>
      <c r="J78" s="6"/>
      <c r="K78" s="6"/>
      <c r="L78" s="6"/>
    </row>
    <row r="79" spans="1:12" s="17" customFormat="1">
      <c r="A79" s="6"/>
      <c r="B79" s="6"/>
      <c r="C79" s="6"/>
      <c r="D79" s="35"/>
      <c r="E79" s="35"/>
      <c r="F79" s="35"/>
      <c r="H79" s="6"/>
      <c r="I79" s="6"/>
      <c r="J79" s="6"/>
      <c r="K79" s="6"/>
      <c r="L79" s="6"/>
    </row>
    <row r="80" spans="1:12" s="17" customFormat="1">
      <c r="A80" s="6"/>
      <c r="B80" s="6"/>
      <c r="C80" s="6"/>
      <c r="D80" s="35"/>
      <c r="E80" s="35"/>
      <c r="F80" s="35"/>
      <c r="H80" s="6"/>
      <c r="I80" s="6"/>
      <c r="J80" s="6"/>
      <c r="K80" s="6"/>
      <c r="L80" s="6"/>
    </row>
    <row r="81" spans="1:12" s="17" customFormat="1">
      <c r="A81" s="6"/>
      <c r="B81" s="6"/>
      <c r="C81" s="6"/>
      <c r="D81" s="35"/>
      <c r="E81" s="35"/>
      <c r="F81" s="35"/>
      <c r="H81" s="6"/>
      <c r="I81" s="6"/>
      <c r="J81" s="6"/>
      <c r="K81" s="6"/>
      <c r="L81" s="6"/>
    </row>
    <row r="82" spans="1:12" s="17" customFormat="1">
      <c r="A82" s="6"/>
      <c r="B82" s="6"/>
      <c r="C82" s="6"/>
      <c r="D82" s="35"/>
      <c r="E82" s="35"/>
      <c r="F82" s="35"/>
      <c r="H82" s="6"/>
      <c r="I82" s="6"/>
      <c r="J82" s="6"/>
      <c r="K82" s="6"/>
      <c r="L82" s="6"/>
    </row>
    <row r="83" spans="1:12" s="17" customFormat="1">
      <c r="A83" s="6"/>
      <c r="B83" s="6"/>
      <c r="C83" s="6"/>
      <c r="D83" s="35"/>
      <c r="E83" s="35"/>
      <c r="F83" s="35"/>
      <c r="H83" s="6"/>
      <c r="I83" s="6"/>
      <c r="J83" s="6"/>
      <c r="K83" s="6"/>
      <c r="L83" s="6"/>
    </row>
    <row r="84" spans="1:12" s="17" customFormat="1">
      <c r="A84" s="6"/>
      <c r="B84" s="6"/>
      <c r="C84" s="6"/>
      <c r="D84" s="35"/>
      <c r="E84" s="35"/>
      <c r="F84" s="35"/>
      <c r="H84" s="6"/>
      <c r="I84" s="6"/>
      <c r="J84" s="6"/>
      <c r="K84" s="6"/>
      <c r="L84" s="6"/>
    </row>
    <row r="85" spans="1:12" s="17" customFormat="1">
      <c r="A85" s="6"/>
      <c r="B85" s="6"/>
      <c r="C85" s="6"/>
      <c r="D85" s="35"/>
      <c r="E85" s="35"/>
      <c r="F85" s="35"/>
      <c r="H85" s="6"/>
      <c r="I85" s="6"/>
      <c r="J85" s="6"/>
      <c r="K85" s="6"/>
      <c r="L85" s="6"/>
    </row>
    <row r="86" spans="1:12" s="17" customFormat="1">
      <c r="A86" s="6"/>
      <c r="B86" s="6"/>
      <c r="C86" s="6"/>
      <c r="D86" s="35"/>
      <c r="E86" s="35"/>
      <c r="F86" s="35"/>
      <c r="H86" s="6"/>
      <c r="I86" s="6"/>
      <c r="J86" s="6"/>
      <c r="K86" s="6"/>
      <c r="L86" s="6"/>
    </row>
    <row r="87" spans="1:12" s="17" customFormat="1">
      <c r="A87" s="6"/>
      <c r="B87" s="6"/>
      <c r="C87" s="6"/>
      <c r="D87" s="35"/>
      <c r="E87" s="35"/>
      <c r="F87" s="35"/>
      <c r="H87" s="6"/>
      <c r="I87" s="6"/>
      <c r="J87" s="6"/>
      <c r="K87" s="6"/>
      <c r="L87" s="6"/>
    </row>
    <row r="88" spans="1:12" s="17" customFormat="1">
      <c r="A88" s="6"/>
      <c r="B88" s="6"/>
      <c r="C88" s="6"/>
      <c r="D88" s="35"/>
      <c r="E88" s="35"/>
      <c r="F88" s="35"/>
      <c r="H88" s="6"/>
      <c r="I88" s="6"/>
      <c r="J88" s="6"/>
      <c r="K88" s="6"/>
      <c r="L88" s="6"/>
    </row>
    <row r="89" spans="1:12" s="17" customFormat="1">
      <c r="A89" s="6"/>
      <c r="B89" s="6"/>
      <c r="C89" s="6"/>
      <c r="D89" s="35"/>
      <c r="E89" s="35"/>
      <c r="F89" s="35"/>
      <c r="H89" s="6"/>
      <c r="I89" s="6"/>
      <c r="J89" s="6"/>
      <c r="K89" s="6"/>
      <c r="L89" s="6"/>
    </row>
    <row r="90" spans="1:12" s="17" customFormat="1">
      <c r="A90" s="6"/>
      <c r="B90" s="6"/>
      <c r="C90" s="6"/>
      <c r="D90" s="35"/>
      <c r="E90" s="35"/>
      <c r="F90" s="35"/>
      <c r="H90" s="6"/>
      <c r="I90" s="6"/>
      <c r="J90" s="6"/>
      <c r="K90" s="6"/>
      <c r="L90" s="6"/>
    </row>
    <row r="91" spans="1:12" s="17" customFormat="1">
      <c r="A91" s="6"/>
      <c r="B91" s="6"/>
      <c r="C91" s="6"/>
      <c r="D91" s="35"/>
      <c r="E91" s="35"/>
      <c r="F91" s="35"/>
      <c r="H91" s="6"/>
      <c r="I91" s="6"/>
      <c r="J91" s="6"/>
      <c r="K91" s="6"/>
      <c r="L91" s="6"/>
    </row>
    <row r="92" spans="1:12" s="17" customFormat="1">
      <c r="A92" s="6"/>
      <c r="B92" s="6"/>
      <c r="C92" s="6"/>
      <c r="D92" s="35"/>
      <c r="E92" s="35"/>
      <c r="F92" s="35"/>
      <c r="H92" s="6"/>
      <c r="I92" s="6"/>
      <c r="J92" s="6"/>
      <c r="K92" s="6"/>
      <c r="L92" s="6"/>
    </row>
    <row r="93" spans="1:12" s="17" customFormat="1">
      <c r="A93" s="6"/>
      <c r="B93" s="6"/>
      <c r="C93" s="6"/>
      <c r="D93" s="35"/>
      <c r="E93" s="35"/>
      <c r="F93" s="35"/>
      <c r="H93" s="6"/>
      <c r="I93" s="6"/>
      <c r="J93" s="6"/>
      <c r="K93" s="6"/>
      <c r="L93" s="6"/>
    </row>
    <row r="94" spans="1:12" s="17" customFormat="1">
      <c r="A94" s="6"/>
      <c r="B94" s="6"/>
      <c r="C94" s="6"/>
      <c r="D94" s="35"/>
      <c r="E94" s="35"/>
      <c r="F94" s="35"/>
      <c r="H94" s="6"/>
      <c r="I94" s="6"/>
      <c r="J94" s="6"/>
      <c r="K94" s="6"/>
      <c r="L94" s="6"/>
    </row>
    <row r="95" spans="1:12" s="17" customFormat="1">
      <c r="A95" s="6"/>
      <c r="B95" s="6"/>
      <c r="C95" s="6"/>
      <c r="D95" s="35"/>
      <c r="E95" s="35"/>
      <c r="F95" s="35"/>
      <c r="H95" s="6"/>
      <c r="I95" s="6"/>
      <c r="J95" s="6"/>
      <c r="K95" s="6"/>
      <c r="L95" s="6"/>
    </row>
    <row r="96" spans="1:12" s="17" customFormat="1">
      <c r="A96" s="6"/>
      <c r="B96" s="6"/>
      <c r="C96" s="6"/>
      <c r="D96" s="35"/>
      <c r="E96" s="35"/>
      <c r="F96" s="35"/>
      <c r="H96" s="6"/>
      <c r="I96" s="6"/>
      <c r="J96" s="6"/>
      <c r="K96" s="6"/>
      <c r="L96" s="6"/>
    </row>
    <row r="97" spans="1:12" s="17" customFormat="1">
      <c r="A97" s="6"/>
      <c r="B97" s="6"/>
      <c r="C97" s="6"/>
      <c r="D97" s="35"/>
      <c r="E97" s="35"/>
      <c r="F97" s="35"/>
      <c r="H97" s="6"/>
      <c r="I97" s="6"/>
      <c r="J97" s="6"/>
      <c r="K97" s="6"/>
      <c r="L97" s="6"/>
    </row>
    <row r="98" spans="1:12" s="17" customFormat="1">
      <c r="A98" s="6"/>
      <c r="B98" s="6"/>
      <c r="C98" s="6"/>
      <c r="D98" s="35"/>
      <c r="E98" s="35"/>
      <c r="F98" s="35"/>
      <c r="H98" s="6"/>
      <c r="I98" s="6"/>
      <c r="J98" s="6"/>
      <c r="K98" s="6"/>
      <c r="L98" s="6"/>
    </row>
    <row r="99" spans="1:12" s="17" customFormat="1">
      <c r="A99" s="6"/>
      <c r="B99" s="6"/>
      <c r="C99" s="6"/>
      <c r="D99" s="35"/>
      <c r="E99" s="35"/>
      <c r="F99" s="35"/>
      <c r="H99" s="6"/>
      <c r="I99" s="6"/>
      <c r="J99" s="6"/>
      <c r="K99" s="6"/>
      <c r="L99" s="6"/>
    </row>
    <row r="100" spans="1:12" s="17" customFormat="1">
      <c r="A100" s="6"/>
      <c r="B100" s="6"/>
      <c r="C100" s="6"/>
      <c r="D100" s="35"/>
      <c r="E100" s="35"/>
      <c r="F100" s="35"/>
      <c r="H100" s="6"/>
      <c r="I100" s="6"/>
      <c r="J100" s="6"/>
      <c r="K100" s="6"/>
      <c r="L100" s="6"/>
    </row>
    <row r="101" spans="1:12" s="17" customFormat="1">
      <c r="A101" s="6"/>
      <c r="B101" s="6"/>
      <c r="C101" s="6"/>
      <c r="D101" s="35"/>
      <c r="E101" s="35"/>
      <c r="F101" s="35"/>
      <c r="H101" s="6"/>
      <c r="I101" s="6"/>
      <c r="J101" s="6"/>
      <c r="K101" s="6"/>
      <c r="L101" s="6"/>
    </row>
    <row r="102" spans="1:12" s="17" customFormat="1">
      <c r="A102" s="6"/>
      <c r="B102" s="6"/>
      <c r="C102" s="6"/>
      <c r="D102" s="35"/>
      <c r="E102" s="35"/>
      <c r="F102" s="35"/>
      <c r="H102" s="6"/>
      <c r="I102" s="6"/>
      <c r="J102" s="6"/>
      <c r="K102" s="6"/>
      <c r="L102" s="6"/>
    </row>
    <row r="103" spans="1:12" s="17" customFormat="1">
      <c r="A103" s="6"/>
      <c r="B103" s="6"/>
      <c r="C103" s="6"/>
      <c r="D103" s="35"/>
      <c r="E103" s="35"/>
      <c r="F103" s="35"/>
      <c r="H103" s="6"/>
      <c r="I103" s="6"/>
      <c r="J103" s="6"/>
      <c r="K103" s="6"/>
      <c r="L103" s="6"/>
    </row>
    <row r="104" spans="1:12" s="17" customFormat="1">
      <c r="A104" s="6"/>
      <c r="B104" s="6"/>
      <c r="C104" s="6"/>
      <c r="D104" s="35"/>
      <c r="E104" s="35"/>
      <c r="F104" s="35"/>
      <c r="H104" s="6"/>
      <c r="I104" s="6"/>
      <c r="J104" s="6"/>
      <c r="K104" s="6"/>
      <c r="L104" s="6"/>
    </row>
    <row r="105" spans="1:12" s="17" customFormat="1">
      <c r="A105" s="6"/>
      <c r="B105" s="6"/>
      <c r="C105" s="6"/>
      <c r="D105" s="35"/>
      <c r="E105" s="35"/>
      <c r="F105" s="35"/>
      <c r="H105" s="6"/>
      <c r="I105" s="6"/>
      <c r="J105" s="6"/>
      <c r="K105" s="6"/>
      <c r="L105" s="6"/>
    </row>
    <row r="106" spans="1:12" s="17" customFormat="1">
      <c r="A106" s="6"/>
      <c r="B106" s="6"/>
      <c r="C106" s="6"/>
      <c r="D106" s="35"/>
      <c r="E106" s="35"/>
      <c r="F106" s="35"/>
      <c r="H106" s="6"/>
      <c r="I106" s="6"/>
      <c r="J106" s="6"/>
      <c r="K106" s="6"/>
      <c r="L106" s="6"/>
    </row>
    <row r="107" spans="1:12" s="17" customFormat="1">
      <c r="A107" s="6"/>
      <c r="B107" s="6"/>
      <c r="C107" s="6"/>
      <c r="D107" s="35"/>
      <c r="E107" s="35"/>
      <c r="F107" s="35"/>
      <c r="H107" s="6"/>
      <c r="I107" s="6"/>
      <c r="J107" s="6"/>
      <c r="K107" s="6"/>
      <c r="L107" s="6"/>
    </row>
    <row r="108" spans="1:12" s="17" customFormat="1">
      <c r="A108" s="6"/>
      <c r="B108" s="6"/>
      <c r="C108" s="6"/>
      <c r="D108" s="35"/>
      <c r="E108" s="35"/>
      <c r="F108" s="35"/>
      <c r="H108" s="6"/>
      <c r="I108" s="6"/>
      <c r="J108" s="6"/>
      <c r="K108" s="6"/>
      <c r="L108" s="6"/>
    </row>
    <row r="109" spans="1:12" s="17" customFormat="1">
      <c r="A109" s="6"/>
      <c r="B109" s="6"/>
      <c r="C109" s="6"/>
      <c r="D109" s="35"/>
      <c r="E109" s="35"/>
      <c r="F109" s="35"/>
      <c r="H109" s="6"/>
      <c r="I109" s="6"/>
      <c r="J109" s="6"/>
      <c r="K109" s="6"/>
      <c r="L109" s="6"/>
    </row>
    <row r="110" spans="1:12" s="17" customFormat="1">
      <c r="A110" s="6"/>
      <c r="B110" s="6"/>
      <c r="C110" s="6"/>
      <c r="D110" s="35"/>
      <c r="E110" s="35"/>
      <c r="F110" s="35"/>
      <c r="H110" s="6"/>
      <c r="I110" s="6"/>
      <c r="J110" s="6"/>
      <c r="K110" s="6"/>
      <c r="L110" s="6"/>
    </row>
    <row r="111" spans="1:12" s="17" customFormat="1">
      <c r="A111" s="6"/>
      <c r="B111" s="6"/>
      <c r="C111" s="6"/>
      <c r="D111" s="35"/>
      <c r="E111" s="35"/>
      <c r="F111" s="35"/>
      <c r="H111" s="6"/>
      <c r="I111" s="6"/>
      <c r="J111" s="6"/>
      <c r="K111" s="6"/>
      <c r="L111" s="6"/>
    </row>
    <row r="112" spans="1:12" s="17" customFormat="1">
      <c r="A112" s="6"/>
      <c r="B112" s="6"/>
      <c r="C112" s="6"/>
      <c r="D112" s="35"/>
      <c r="E112" s="35"/>
      <c r="F112" s="35"/>
      <c r="H112" s="6"/>
      <c r="I112" s="6"/>
      <c r="J112" s="6"/>
      <c r="K112" s="6"/>
      <c r="L112" s="6"/>
    </row>
    <row r="113" spans="1:12" s="17" customFormat="1">
      <c r="A113" s="6"/>
      <c r="B113" s="6"/>
      <c r="C113" s="6"/>
      <c r="D113" s="35"/>
      <c r="E113" s="35"/>
      <c r="F113" s="35"/>
      <c r="H113" s="6"/>
      <c r="I113" s="6"/>
      <c r="J113" s="6"/>
      <c r="K113" s="6"/>
      <c r="L113" s="6"/>
    </row>
    <row r="114" spans="1:12" s="17" customFormat="1">
      <c r="A114" s="6"/>
      <c r="B114" s="6"/>
      <c r="C114" s="6"/>
      <c r="D114" s="35"/>
      <c r="E114" s="35"/>
      <c r="F114" s="35"/>
      <c r="H114" s="6"/>
      <c r="I114" s="6"/>
      <c r="J114" s="6"/>
      <c r="K114" s="6"/>
      <c r="L114" s="6"/>
    </row>
    <row r="115" spans="1:12" s="17" customFormat="1">
      <c r="A115" s="6"/>
      <c r="B115" s="6"/>
      <c r="C115" s="6"/>
      <c r="D115" s="35"/>
      <c r="E115" s="35"/>
      <c r="F115" s="35"/>
      <c r="H115" s="6"/>
      <c r="I115" s="6"/>
      <c r="J115" s="6"/>
      <c r="K115" s="6"/>
      <c r="L115" s="6"/>
    </row>
    <row r="116" spans="1:12" s="17" customFormat="1">
      <c r="A116" s="6"/>
      <c r="B116" s="6"/>
      <c r="C116" s="6"/>
      <c r="D116" s="35"/>
      <c r="E116" s="35"/>
      <c r="F116" s="35"/>
      <c r="H116" s="6"/>
      <c r="I116" s="6"/>
      <c r="J116" s="6"/>
      <c r="K116" s="6"/>
      <c r="L116" s="6"/>
    </row>
    <row r="117" spans="1:12" s="17" customFormat="1">
      <c r="A117" s="6"/>
      <c r="B117" s="6"/>
      <c r="C117" s="6"/>
      <c r="D117" s="35"/>
      <c r="E117" s="35"/>
      <c r="F117" s="35"/>
      <c r="H117" s="6"/>
      <c r="I117" s="6"/>
      <c r="J117" s="6"/>
      <c r="K117" s="6"/>
      <c r="L117" s="6"/>
    </row>
    <row r="118" spans="1:12" s="17" customFormat="1">
      <c r="A118" s="6"/>
      <c r="B118" s="6"/>
      <c r="C118" s="6"/>
      <c r="D118" s="35"/>
      <c r="E118" s="35"/>
      <c r="F118" s="35"/>
      <c r="H118" s="6"/>
      <c r="I118" s="6"/>
      <c r="J118" s="6"/>
      <c r="K118" s="6"/>
      <c r="L118" s="6"/>
    </row>
    <row r="119" spans="1:12" s="17" customFormat="1">
      <c r="A119" s="6"/>
      <c r="B119" s="6"/>
      <c r="C119" s="6"/>
      <c r="D119" s="35"/>
      <c r="E119" s="35"/>
      <c r="F119" s="35"/>
      <c r="H119" s="6"/>
      <c r="I119" s="6"/>
      <c r="J119" s="6"/>
      <c r="K119" s="6"/>
      <c r="L119" s="6"/>
    </row>
    <row r="120" spans="1:12" s="17" customFormat="1">
      <c r="A120" s="6"/>
      <c r="B120" s="6"/>
      <c r="C120" s="6"/>
      <c r="D120" s="35"/>
      <c r="E120" s="35"/>
      <c r="F120" s="35"/>
      <c r="H120" s="6"/>
      <c r="I120" s="6"/>
      <c r="J120" s="6"/>
      <c r="K120" s="6"/>
      <c r="L120" s="6"/>
    </row>
    <row r="121" spans="1:12" s="17" customFormat="1">
      <c r="A121" s="6"/>
      <c r="B121" s="6"/>
      <c r="C121" s="6"/>
      <c r="D121" s="35"/>
      <c r="E121" s="35"/>
      <c r="F121" s="35"/>
      <c r="H121" s="6"/>
      <c r="I121" s="6"/>
      <c r="J121" s="6"/>
      <c r="K121" s="6"/>
      <c r="L121" s="6"/>
    </row>
    <row r="122" spans="1:12" s="17" customFormat="1">
      <c r="A122" s="6"/>
      <c r="B122" s="6"/>
      <c r="C122" s="6"/>
      <c r="D122" s="35"/>
      <c r="E122" s="35"/>
      <c r="F122" s="35"/>
      <c r="H122" s="6"/>
      <c r="I122" s="6"/>
      <c r="J122" s="6"/>
      <c r="K122" s="6"/>
      <c r="L122" s="6"/>
    </row>
  </sheetData>
  <mergeCells count="5">
    <mergeCell ref="A1:A3"/>
    <mergeCell ref="B1:B3"/>
    <mergeCell ref="C1:C3"/>
    <mergeCell ref="D1:G1"/>
    <mergeCell ref="H1:H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90197-ED2B-4C99-AFF9-A15F0100F87A}">
  <dimension ref="A1:J33"/>
  <sheetViews>
    <sheetView workbookViewId="0"/>
  </sheetViews>
  <sheetFormatPr defaultRowHeight="14.4"/>
  <cols>
    <col min="1" max="1" width="26.33203125" bestFit="1" customWidth="1"/>
    <col min="2" max="2" width="6.109375" bestFit="1" customWidth="1"/>
    <col min="3" max="3" width="12.88671875" bestFit="1" customWidth="1"/>
    <col min="4" max="4" width="13.33203125" bestFit="1" customWidth="1"/>
    <col min="5" max="5" width="12.21875" bestFit="1" customWidth="1"/>
    <col min="6" max="6" width="16.44140625" customWidth="1"/>
    <col min="7" max="7" width="22.88671875" bestFit="1" customWidth="1"/>
    <col min="9" max="9" width="17.33203125" bestFit="1" customWidth="1"/>
    <col min="10" max="10" width="11.21875" bestFit="1" customWidth="1"/>
  </cols>
  <sheetData>
    <row r="1" spans="1:10">
      <c r="A1" s="36" t="s">
        <v>142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thickBot="1">
      <c r="A2" s="38" t="s">
        <v>143</v>
      </c>
      <c r="B2" s="37"/>
      <c r="C2" s="37"/>
      <c r="D2" s="37"/>
      <c r="E2" s="37"/>
      <c r="F2" s="37"/>
      <c r="G2" s="37"/>
      <c r="H2" s="37"/>
      <c r="I2" s="265" t="s">
        <v>144</v>
      </c>
      <c r="J2" s="266"/>
    </row>
    <row r="3" spans="1:10" ht="15" thickBot="1">
      <c r="A3" s="39" t="s">
        <v>24</v>
      </c>
      <c r="B3" s="40" t="s">
        <v>4</v>
      </c>
      <c r="C3" s="39" t="s">
        <v>176</v>
      </c>
      <c r="D3" s="39" t="s">
        <v>145</v>
      </c>
      <c r="E3" s="41" t="s">
        <v>146</v>
      </c>
      <c r="F3" s="42" t="s">
        <v>147</v>
      </c>
      <c r="G3" s="43" t="s">
        <v>148</v>
      </c>
      <c r="H3" s="37"/>
      <c r="I3" s="44" t="s">
        <v>149</v>
      </c>
      <c r="J3" s="44" t="s">
        <v>150</v>
      </c>
    </row>
    <row r="4" spans="1:10">
      <c r="A4" s="45" t="str">
        <f>'2567'!B10</f>
        <v>ก๊าซธรรมชาติ (Natural gas)</v>
      </c>
      <c r="B4" s="46" t="str">
        <f>'2567'!C10</f>
        <v>scf</v>
      </c>
      <c r="C4" s="47">
        <f>'2567'!P10</f>
        <v>0</v>
      </c>
      <c r="D4" s="47">
        <f>'2566'!P10</f>
        <v>0</v>
      </c>
      <c r="E4" s="48">
        <f>'2567'!Q10</f>
        <v>5.7299999999999997E-2</v>
      </c>
      <c r="F4" s="49">
        <f>D4-C4</f>
        <v>0</v>
      </c>
      <c r="G4" s="49">
        <f>F4*E4</f>
        <v>0</v>
      </c>
      <c r="H4" s="37"/>
      <c r="I4" s="50" t="s">
        <v>151</v>
      </c>
      <c r="J4" s="50" t="s">
        <v>152</v>
      </c>
    </row>
    <row r="5" spans="1:10">
      <c r="A5" s="45" t="str">
        <f>'2567'!B11</f>
        <v>ก๊าซธรรมชาติ (Natural gas)</v>
      </c>
      <c r="B5" s="46" t="str">
        <f>'2567'!C11</f>
        <v>MJ</v>
      </c>
      <c r="C5" s="47">
        <f>'2567'!P11</f>
        <v>0</v>
      </c>
      <c r="D5" s="47">
        <f>'2566'!P11</f>
        <v>0</v>
      </c>
      <c r="E5" s="48">
        <f>'2567'!Q11</f>
        <v>5.62E-2</v>
      </c>
      <c r="F5" s="49">
        <f t="shared" ref="F5:F16" si="0">D5-C5</f>
        <v>0</v>
      </c>
      <c r="G5" s="49">
        <f>F5*E5</f>
        <v>0</v>
      </c>
      <c r="H5" s="37"/>
      <c r="I5" s="37"/>
      <c r="J5" s="37"/>
    </row>
    <row r="6" spans="1:10">
      <c r="A6" s="45" t="str">
        <f>'2567'!B12</f>
        <v>ถ่านหิน (Sub-bituminous)</v>
      </c>
      <c r="B6" s="46" t="str">
        <f>'2567'!C12</f>
        <v>kg</v>
      </c>
      <c r="C6" s="47">
        <f>'2567'!P12</f>
        <v>0</v>
      </c>
      <c r="D6" s="47">
        <f>'2566'!P12</f>
        <v>0</v>
      </c>
      <c r="E6" s="48">
        <f>'2567'!Q12</f>
        <v>2.5453999999999999</v>
      </c>
      <c r="F6" s="49">
        <f t="shared" si="0"/>
        <v>0</v>
      </c>
      <c r="G6" s="49">
        <f t="shared" ref="G6:G14" si="1">F6*E6</f>
        <v>0</v>
      </c>
      <c r="H6" s="37"/>
      <c r="I6" s="37"/>
      <c r="J6" s="37"/>
    </row>
    <row r="7" spans="1:10">
      <c r="A7" s="45" t="str">
        <f>'2567'!B13</f>
        <v>น้ำมันดีเซล</v>
      </c>
      <c r="B7" s="46" t="str">
        <f>'2567'!C13</f>
        <v>litre</v>
      </c>
      <c r="C7" s="47">
        <f>'2567'!P13</f>
        <v>0</v>
      </c>
      <c r="D7" s="47">
        <f>'2566'!P13</f>
        <v>0</v>
      </c>
      <c r="E7" s="48">
        <f>'2567'!Q13</f>
        <v>2.7078000000000002</v>
      </c>
      <c r="F7" s="49">
        <f t="shared" si="0"/>
        <v>0</v>
      </c>
      <c r="G7" s="49">
        <f t="shared" si="1"/>
        <v>0</v>
      </c>
      <c r="H7" s="37"/>
      <c r="I7" s="37"/>
      <c r="J7" s="37"/>
    </row>
    <row r="8" spans="1:10">
      <c r="A8" s="45" t="str">
        <f>'2567'!B14</f>
        <v>LPG</v>
      </c>
      <c r="B8" s="46" t="str">
        <f>'2567'!C14</f>
        <v>litre</v>
      </c>
      <c r="C8" s="47">
        <f>'2567'!P14</f>
        <v>0</v>
      </c>
      <c r="D8" s="47">
        <f>'2566'!P14</f>
        <v>0</v>
      </c>
      <c r="E8" s="48">
        <f>'2567'!Q14</f>
        <v>1.6812</v>
      </c>
      <c r="F8" s="49">
        <f t="shared" si="0"/>
        <v>0</v>
      </c>
      <c r="G8" s="49">
        <f t="shared" si="1"/>
        <v>0</v>
      </c>
      <c r="H8" s="37"/>
      <c r="I8" s="37"/>
      <c r="J8" s="37"/>
    </row>
    <row r="9" spans="1:10">
      <c r="A9" s="45" t="str">
        <f>'2567'!B15</f>
        <v>LPG</v>
      </c>
      <c r="B9" s="46" t="str">
        <f>'2567'!C15</f>
        <v>kg</v>
      </c>
      <c r="C9" s="47">
        <f>'2567'!P15</f>
        <v>0</v>
      </c>
      <c r="D9" s="47">
        <f>'2566'!P15</f>
        <v>0</v>
      </c>
      <c r="E9" s="48">
        <f>'2567'!Q15</f>
        <v>3.1133999999999999</v>
      </c>
      <c r="F9" s="49">
        <f t="shared" si="0"/>
        <v>0</v>
      </c>
      <c r="G9" s="49">
        <f t="shared" si="1"/>
        <v>0</v>
      </c>
      <c r="H9" s="37"/>
      <c r="I9" s="37"/>
      <c r="J9" s="37"/>
    </row>
    <row r="10" spans="1:10">
      <c r="A10" s="45" t="str">
        <f>'2567'!B16</f>
        <v>น้ำมันเตา เกรด A</v>
      </c>
      <c r="B10" s="46" t="str">
        <f>'2567'!C16</f>
        <v>litre</v>
      </c>
      <c r="C10" s="47">
        <f>'2567'!P16</f>
        <v>0</v>
      </c>
      <c r="D10" s="47">
        <f>'2566'!P16</f>
        <v>0</v>
      </c>
      <c r="E10" s="48">
        <f>'2567'!Q16</f>
        <v>3.22</v>
      </c>
      <c r="F10" s="49">
        <f t="shared" si="0"/>
        <v>0</v>
      </c>
      <c r="G10" s="49">
        <f t="shared" si="1"/>
        <v>0</v>
      </c>
      <c r="H10" s="37"/>
      <c r="I10" s="37"/>
      <c r="J10" s="37"/>
    </row>
    <row r="11" spans="1:10">
      <c r="A11" s="45" t="str">
        <f>'2567'!B17</f>
        <v>น้ำมันเตา เกรด C</v>
      </c>
      <c r="B11" s="46" t="str">
        <f>'2567'!C17</f>
        <v>litre</v>
      </c>
      <c r="C11" s="47">
        <f>'2567'!P17</f>
        <v>0</v>
      </c>
      <c r="D11" s="47">
        <f>'2566'!P17</f>
        <v>0</v>
      </c>
      <c r="E11" s="48">
        <f>'2567'!Q17</f>
        <v>3.2456999999999998</v>
      </c>
      <c r="F11" s="49">
        <f t="shared" si="0"/>
        <v>0</v>
      </c>
      <c r="G11" s="49">
        <f t="shared" si="1"/>
        <v>0</v>
      </c>
      <c r="H11" s="37"/>
      <c r="I11" s="37"/>
      <c r="J11" s="37"/>
    </row>
    <row r="12" spans="1:10">
      <c r="A12" s="45" t="str">
        <f>'2567'!B18</f>
        <v>น้ำมันเบนซิน</v>
      </c>
      <c r="B12" s="46" t="str">
        <f>'2567'!C18</f>
        <v>litre</v>
      </c>
      <c r="C12" s="47">
        <f>'2567'!P18</f>
        <v>0</v>
      </c>
      <c r="D12" s="47">
        <f>'2566'!P18</f>
        <v>0</v>
      </c>
      <c r="E12" s="48">
        <f>'2567'!Q18</f>
        <v>2.1894</v>
      </c>
      <c r="F12" s="49">
        <f t="shared" si="0"/>
        <v>0</v>
      </c>
      <c r="G12" s="49">
        <f t="shared" si="1"/>
        <v>0</v>
      </c>
      <c r="H12" s="37"/>
      <c r="I12" s="37"/>
      <c r="J12" s="37"/>
    </row>
    <row r="13" spans="1:10">
      <c r="A13" s="45">
        <f>'2567'!B19</f>
        <v>0</v>
      </c>
      <c r="B13" s="46">
        <f>'2567'!C19</f>
        <v>0</v>
      </c>
      <c r="C13" s="47">
        <f>'2567'!P19</f>
        <v>0</v>
      </c>
      <c r="D13" s="47">
        <f>'2566'!P19</f>
        <v>0</v>
      </c>
      <c r="E13" s="48">
        <f>'2567'!Q19</f>
        <v>0</v>
      </c>
      <c r="F13" s="49">
        <f t="shared" si="0"/>
        <v>0</v>
      </c>
      <c r="G13" s="49">
        <f t="shared" si="1"/>
        <v>0</v>
      </c>
      <c r="H13" s="37"/>
      <c r="I13" s="37"/>
      <c r="J13" s="37"/>
    </row>
    <row r="14" spans="1:10" ht="15" thickBot="1">
      <c r="A14" s="45">
        <f>'2567'!B20</f>
        <v>0</v>
      </c>
      <c r="B14" s="46">
        <f>'2567'!C20</f>
        <v>0</v>
      </c>
      <c r="C14" s="47">
        <f>'2567'!P20</f>
        <v>0</v>
      </c>
      <c r="D14" s="47">
        <f>'2566'!P20</f>
        <v>0</v>
      </c>
      <c r="E14" s="48">
        <f>'2567'!Q20</f>
        <v>0</v>
      </c>
      <c r="F14" s="49">
        <f t="shared" si="0"/>
        <v>0</v>
      </c>
      <c r="G14" s="49">
        <f t="shared" si="1"/>
        <v>0</v>
      </c>
      <c r="H14" s="37"/>
      <c r="I14" s="37"/>
      <c r="J14" s="37"/>
    </row>
    <row r="15" spans="1:10" ht="15" thickBot="1">
      <c r="A15" s="39" t="s">
        <v>36</v>
      </c>
      <c r="B15" s="39"/>
      <c r="C15" s="39" t="s">
        <v>176</v>
      </c>
      <c r="D15" s="39" t="s">
        <v>145</v>
      </c>
      <c r="E15" s="41" t="s">
        <v>146</v>
      </c>
      <c r="F15" s="42" t="s">
        <v>153</v>
      </c>
      <c r="G15" s="43" t="s">
        <v>154</v>
      </c>
      <c r="H15" s="37"/>
      <c r="I15" s="37"/>
      <c r="J15" s="37"/>
    </row>
    <row r="16" spans="1:10">
      <c r="A16" s="45" t="str">
        <f>'2567'!B22</f>
        <v>น้ำมันเบนซิน</v>
      </c>
      <c r="B16" s="45" t="str">
        <f>'2567'!C22</f>
        <v>litre</v>
      </c>
      <c r="C16" s="47">
        <f>'2567'!P22</f>
        <v>0</v>
      </c>
      <c r="D16" s="47">
        <f>'2566'!P22</f>
        <v>0</v>
      </c>
      <c r="E16" s="48">
        <f>'2567'!Q22</f>
        <v>2.2719</v>
      </c>
      <c r="F16" s="49">
        <f t="shared" si="0"/>
        <v>0</v>
      </c>
      <c r="G16" s="49">
        <f t="shared" ref="G16" si="2">F16*E16</f>
        <v>0</v>
      </c>
      <c r="H16" s="37"/>
      <c r="I16" s="37"/>
      <c r="J16" s="37"/>
    </row>
    <row r="17" spans="1:10">
      <c r="A17" s="45" t="str">
        <f>'2567'!B23</f>
        <v>น้ำมันดีเซล</v>
      </c>
      <c r="B17" s="45" t="str">
        <f>'2567'!C23</f>
        <v>litre</v>
      </c>
      <c r="C17" s="47">
        <f>'2567'!P23</f>
        <v>0</v>
      </c>
      <c r="D17" s="47">
        <f>'2566'!P23</f>
        <v>0</v>
      </c>
      <c r="E17" s="48">
        <f>'2567'!Q23</f>
        <v>2.7406000000000001</v>
      </c>
      <c r="F17" s="49">
        <f t="shared" ref="F17:F21" si="3">D17-C17</f>
        <v>0</v>
      </c>
      <c r="G17" s="49">
        <f t="shared" ref="G17:G21" si="4">F17*E17</f>
        <v>0</v>
      </c>
      <c r="H17" s="37"/>
      <c r="I17" s="37"/>
      <c r="J17" s="37"/>
    </row>
    <row r="18" spans="1:10">
      <c r="A18" s="45" t="str">
        <f>'2567'!B24</f>
        <v>LPG</v>
      </c>
      <c r="B18" s="45" t="str">
        <f>'2567'!C24</f>
        <v>litre</v>
      </c>
      <c r="C18" s="47">
        <f>'2567'!P24</f>
        <v>0</v>
      </c>
      <c r="D18" s="47">
        <f>'2566'!P24</f>
        <v>0</v>
      </c>
      <c r="E18" s="48">
        <f>'2567'!Q24</f>
        <v>1.7305999999999999</v>
      </c>
      <c r="F18" s="49">
        <f t="shared" si="3"/>
        <v>0</v>
      </c>
      <c r="G18" s="49">
        <f t="shared" si="4"/>
        <v>0</v>
      </c>
      <c r="H18" s="37"/>
      <c r="I18" s="37"/>
      <c r="J18" s="37"/>
    </row>
    <row r="19" spans="1:10">
      <c r="A19" s="45" t="str">
        <f>'2567'!B25</f>
        <v>LPG</v>
      </c>
      <c r="B19" s="45" t="str">
        <f>'2567'!C25</f>
        <v>kg</v>
      </c>
      <c r="C19" s="47">
        <f>'2567'!P25</f>
        <v>0</v>
      </c>
      <c r="D19" s="47">
        <f>'2566'!P25</f>
        <v>0</v>
      </c>
      <c r="E19" s="48">
        <f>'2567'!Q25</f>
        <v>3.2048999999999999</v>
      </c>
      <c r="F19" s="49">
        <f t="shared" si="3"/>
        <v>0</v>
      </c>
      <c r="G19" s="49">
        <f t="shared" si="4"/>
        <v>0</v>
      </c>
      <c r="H19" s="37"/>
      <c r="I19" s="37"/>
      <c r="J19" s="37"/>
    </row>
    <row r="20" spans="1:10">
      <c r="A20" s="45" t="str">
        <f>'2567'!B26</f>
        <v>CNG,NGV</v>
      </c>
      <c r="B20" s="45" t="str">
        <f>'2567'!C26</f>
        <v>kg</v>
      </c>
      <c r="C20" s="47">
        <f>'2567'!P26</f>
        <v>0</v>
      </c>
      <c r="D20" s="47">
        <f>'2566'!P26</f>
        <v>0</v>
      </c>
      <c r="E20" s="48">
        <f>'2567'!Q26</f>
        <v>2.2608999999999999</v>
      </c>
      <c r="F20" s="49">
        <f t="shared" si="3"/>
        <v>0</v>
      </c>
      <c r="G20" s="49">
        <f t="shared" si="4"/>
        <v>0</v>
      </c>
      <c r="H20" s="37"/>
      <c r="I20" s="37"/>
      <c r="J20" s="37"/>
    </row>
    <row r="21" spans="1:10" ht="15" thickBot="1">
      <c r="A21" s="45">
        <f>'2567'!B27</f>
        <v>0</v>
      </c>
      <c r="B21" s="45">
        <f>'2567'!C27</f>
        <v>0</v>
      </c>
      <c r="C21" s="47">
        <f>'2567'!P27</f>
        <v>0</v>
      </c>
      <c r="D21" s="47">
        <f>'2566'!P27</f>
        <v>0</v>
      </c>
      <c r="E21" s="48">
        <f>'2567'!Q27</f>
        <v>0</v>
      </c>
      <c r="F21" s="49">
        <f t="shared" si="3"/>
        <v>0</v>
      </c>
      <c r="G21" s="49">
        <f t="shared" si="4"/>
        <v>0</v>
      </c>
      <c r="H21" s="37"/>
      <c r="I21" s="37"/>
      <c r="J21" s="37"/>
    </row>
    <row r="22" spans="1:10" ht="15" thickBot="1">
      <c r="A22" s="39" t="s">
        <v>155</v>
      </c>
      <c r="B22" s="39"/>
      <c r="C22" s="39" t="s">
        <v>176</v>
      </c>
      <c r="D22" s="39" t="s">
        <v>145</v>
      </c>
      <c r="E22" s="41" t="s">
        <v>146</v>
      </c>
      <c r="F22" s="42" t="s">
        <v>153</v>
      </c>
      <c r="G22" s="43" t="s">
        <v>154</v>
      </c>
      <c r="H22" s="37"/>
      <c r="I22" s="37"/>
      <c r="J22" s="37"/>
    </row>
    <row r="23" spans="1:10">
      <c r="A23" s="45" t="str">
        <f>'2567'!B29</f>
        <v>พลังงานไฟฟ้า (บิลไฟฟ้า)</v>
      </c>
      <c r="B23" s="45" t="str">
        <f>'2567'!C29</f>
        <v>kWh</v>
      </c>
      <c r="C23" s="47">
        <f>'2567'!P29</f>
        <v>0</v>
      </c>
      <c r="D23" s="47">
        <f>'2566'!P29</f>
        <v>0</v>
      </c>
      <c r="E23" s="48">
        <f>'2567'!Q29</f>
        <v>0.49990000000000001</v>
      </c>
      <c r="F23" s="49">
        <f>D23-C23</f>
        <v>0</v>
      </c>
      <c r="G23" s="49">
        <f>F23*E23</f>
        <v>0</v>
      </c>
      <c r="H23" s="37"/>
      <c r="I23" s="37"/>
      <c r="J23" s="37"/>
    </row>
    <row r="24" spans="1:10" ht="15" thickBot="1">
      <c r="A24" s="45" t="str">
        <f>'2567'!B30</f>
        <v>ไอน้ำ</v>
      </c>
      <c r="B24" s="45" t="str">
        <f>'2567'!C30</f>
        <v>kg</v>
      </c>
      <c r="C24" s="47">
        <f>'2567'!P30</f>
        <v>0</v>
      </c>
      <c r="D24" s="47">
        <f>'2566'!P30</f>
        <v>0</v>
      </c>
      <c r="E24" s="48">
        <f>'2567'!Q30</f>
        <v>0</v>
      </c>
      <c r="F24" s="49">
        <f>D24-C24</f>
        <v>0</v>
      </c>
      <c r="G24" s="49">
        <f>F24*E24</f>
        <v>0</v>
      </c>
      <c r="H24" s="37"/>
      <c r="I24" s="37"/>
      <c r="J24" s="37"/>
    </row>
    <row r="25" spans="1:10" ht="15" thickBot="1">
      <c r="A25" s="39" t="s">
        <v>156</v>
      </c>
      <c r="B25" s="39"/>
      <c r="C25" s="39" t="s">
        <v>176</v>
      </c>
      <c r="D25" s="39" t="s">
        <v>145</v>
      </c>
      <c r="E25" s="41" t="s">
        <v>146</v>
      </c>
      <c r="F25" s="42" t="s">
        <v>153</v>
      </c>
      <c r="G25" s="43" t="s">
        <v>154</v>
      </c>
      <c r="H25" s="37"/>
      <c r="I25" s="37"/>
      <c r="J25" s="37"/>
    </row>
    <row r="26" spans="1:10">
      <c r="A26" s="45" t="str">
        <f>'2567'!B35</f>
        <v>น้ำประปานครหลวง</v>
      </c>
      <c r="B26" s="45" t="str">
        <f>'2567'!C35</f>
        <v>ลบ.ม.</v>
      </c>
      <c r="C26" s="47">
        <f>'2567'!P35</f>
        <v>0</v>
      </c>
      <c r="D26" s="47">
        <f>'2566'!P35</f>
        <v>0</v>
      </c>
      <c r="E26" s="48">
        <f>'2567'!Q35</f>
        <v>0.79479999999999995</v>
      </c>
      <c r="F26" s="49">
        <f>D26-C26</f>
        <v>0</v>
      </c>
      <c r="G26" s="49">
        <f>F26*E26</f>
        <v>0</v>
      </c>
      <c r="H26" s="37"/>
      <c r="I26" s="37"/>
      <c r="J26" s="37"/>
    </row>
    <row r="27" spans="1:10">
      <c r="A27" s="45" t="str">
        <f>'2567'!B36</f>
        <v>น้ำประปาส่วนภูมิภาค</v>
      </c>
      <c r="B27" s="45" t="str">
        <f>'2567'!C36</f>
        <v>ลบ.ม.</v>
      </c>
      <c r="C27" s="47">
        <f>'2567'!P36</f>
        <v>0</v>
      </c>
      <c r="D27" s="47">
        <f>'2566'!P36</f>
        <v>0</v>
      </c>
      <c r="E27" s="48">
        <f>'2567'!Q36</f>
        <v>0.54100000000000004</v>
      </c>
      <c r="F27" s="49">
        <f t="shared" ref="F27:F31" si="5">D27-C27</f>
        <v>0</v>
      </c>
      <c r="G27" s="49">
        <f t="shared" ref="G27:G31" si="6">F27*E27</f>
        <v>0</v>
      </c>
      <c r="H27" s="37"/>
      <c r="I27" s="37"/>
      <c r="J27" s="37"/>
    </row>
    <row r="28" spans="1:10">
      <c r="A28" s="45" t="str">
        <f>'2567'!B37</f>
        <v>น้ำประปาการนิคมอุตสาหกรรม</v>
      </c>
      <c r="B28" s="45" t="str">
        <f>'2567'!C37</f>
        <v>ลบ.ม.</v>
      </c>
      <c r="C28" s="47">
        <f>'2567'!P37</f>
        <v>0</v>
      </c>
      <c r="D28" s="47">
        <f>'2566'!P37</f>
        <v>0</v>
      </c>
      <c r="E28" s="48">
        <f>'2567'!Q37</f>
        <v>0.25750000000000001</v>
      </c>
      <c r="F28" s="49">
        <f t="shared" si="5"/>
        <v>0</v>
      </c>
      <c r="G28" s="49">
        <f t="shared" si="6"/>
        <v>0</v>
      </c>
      <c r="H28" s="37"/>
      <c r="I28" s="37"/>
      <c r="J28" s="37"/>
    </row>
    <row r="29" spans="1:10">
      <c r="A29" s="45" t="str">
        <f>'2567'!B38</f>
        <v>น้ำอ่อนสำหนับหม้อไอน้ำ</v>
      </c>
      <c r="B29" s="45" t="str">
        <f>'2567'!C38</f>
        <v>ลบ.ม.</v>
      </c>
      <c r="C29" s="47">
        <f>'2567'!P38</f>
        <v>0</v>
      </c>
      <c r="D29" s="47">
        <f>'2566'!P38</f>
        <v>0</v>
      </c>
      <c r="E29" s="48">
        <f>'2567'!Q38</f>
        <v>1.0301</v>
      </c>
      <c r="F29" s="49">
        <f t="shared" si="5"/>
        <v>0</v>
      </c>
      <c r="G29" s="49">
        <f t="shared" si="6"/>
        <v>0</v>
      </c>
      <c r="H29" s="37"/>
      <c r="I29" s="37"/>
      <c r="J29" s="37"/>
    </row>
    <row r="30" spans="1:10">
      <c r="A30" s="45" t="str">
        <f>'2567'!B39</f>
        <v>น้ำ Reverse Osmosis</v>
      </c>
      <c r="B30" s="45" t="str">
        <f>'2567'!C39</f>
        <v>ลบ.ม.</v>
      </c>
      <c r="C30" s="47">
        <f>'2567'!P39</f>
        <v>0</v>
      </c>
      <c r="D30" s="47">
        <f>'2566'!P39</f>
        <v>0</v>
      </c>
      <c r="E30" s="48">
        <f>'2567'!Q39</f>
        <v>2.1555</v>
      </c>
      <c r="F30" s="49">
        <f t="shared" si="5"/>
        <v>0</v>
      </c>
      <c r="G30" s="49">
        <f t="shared" si="6"/>
        <v>0</v>
      </c>
      <c r="H30" s="37"/>
      <c r="I30" s="37"/>
      <c r="J30" s="37"/>
    </row>
    <row r="31" spans="1:10" ht="15" thickBot="1">
      <c r="A31" s="45" t="str">
        <f>'2567'!B40</f>
        <v>น้ำ Ion Exchange</v>
      </c>
      <c r="B31" s="45" t="str">
        <f>'2567'!C40</f>
        <v>ลบ.ม.</v>
      </c>
      <c r="C31" s="47">
        <f>'2567'!P40</f>
        <v>0</v>
      </c>
      <c r="D31" s="47">
        <f>'2566'!P40</f>
        <v>0</v>
      </c>
      <c r="E31" s="48">
        <f>'2567'!Q40</f>
        <v>2.0432000000000001</v>
      </c>
      <c r="F31" s="49">
        <f t="shared" si="5"/>
        <v>0</v>
      </c>
      <c r="G31" s="49">
        <f t="shared" si="6"/>
        <v>0</v>
      </c>
      <c r="H31" s="37"/>
      <c r="I31" s="37"/>
      <c r="J31" s="37"/>
    </row>
    <row r="32" spans="1:10">
      <c r="A32" s="267" t="s">
        <v>158</v>
      </c>
      <c r="B32" s="268"/>
      <c r="C32" s="268"/>
      <c r="D32" s="268"/>
      <c r="E32" s="268"/>
      <c r="F32" s="269"/>
      <c r="G32" s="51">
        <f>SUM(G26:G31,G4:G14,G16:G21,G23:G24)</f>
        <v>0</v>
      </c>
      <c r="H32" s="37"/>
      <c r="I32" s="37"/>
      <c r="J32" s="37"/>
    </row>
    <row r="33" spans="1:10" ht="15" thickBot="1">
      <c r="A33" s="270" t="s">
        <v>159</v>
      </c>
      <c r="B33" s="271"/>
      <c r="C33" s="271"/>
      <c r="D33" s="271"/>
      <c r="E33" s="271"/>
      <c r="F33" s="272"/>
      <c r="G33" s="52">
        <f>G32/1000</f>
        <v>0</v>
      </c>
      <c r="H33" s="37"/>
      <c r="I33" s="37"/>
      <c r="J33" s="37"/>
    </row>
  </sheetData>
  <mergeCells count="3">
    <mergeCell ref="I2:J2"/>
    <mergeCell ref="A32:F32"/>
    <mergeCell ref="A33:F33"/>
  </mergeCells>
  <conditionalFormatting sqref="F5:F14 G7:G8 G4:G5">
    <cfRule type="colorScale" priority="41">
      <colorScale>
        <cfvo type="num" val="&quot;&gt;0&quot;"/>
        <cfvo type="num" val="&quot;&lt;0&quot;"/>
        <color theme="5" tint="0.59999389629810485"/>
        <color theme="6" tint="-0.249977111117893"/>
      </colorScale>
    </cfRule>
  </conditionalFormatting>
  <conditionalFormatting sqref="F16:F21">
    <cfRule type="colorScale" priority="16">
      <colorScale>
        <cfvo type="num" val="&quot;&gt;0&quot;"/>
        <cfvo type="num" val="&quot;&lt;0&quot;"/>
        <color theme="5" tint="0.59999389629810485"/>
        <color theme="6" tint="-0.249977111117893"/>
      </colorScale>
    </cfRule>
    <cfRule type="expression" dxfId="32" priority="17">
      <formula>$F1&gt;0</formula>
    </cfRule>
    <cfRule type="expression" dxfId="31" priority="18">
      <formula>$F1048573&gt;0</formula>
    </cfRule>
    <cfRule type="expression" dxfId="30" priority="19">
      <formula>$F1048576&gt;0</formula>
    </cfRule>
  </conditionalFormatting>
  <conditionalFormatting sqref="F23:F24">
    <cfRule type="colorScale" priority="11">
      <colorScale>
        <cfvo type="num" val="&quot;&gt;0&quot;"/>
        <cfvo type="num" val="&quot;&lt;0&quot;"/>
        <color theme="5" tint="0.59999389629810485"/>
        <color theme="6" tint="-0.249977111117893"/>
      </colorScale>
    </cfRule>
    <cfRule type="expression" dxfId="29" priority="12">
      <formula>$F8&gt;0</formula>
    </cfRule>
    <cfRule type="expression" dxfId="28" priority="13">
      <formula>$F4&gt;0</formula>
    </cfRule>
    <cfRule type="expression" dxfId="27" priority="14">
      <formula>$F7&gt;0</formula>
    </cfRule>
  </conditionalFormatting>
  <conditionalFormatting sqref="F26:F31">
    <cfRule type="cellIs" dxfId="26" priority="5" operator="lessThan">
      <formula>0</formula>
    </cfRule>
    <cfRule type="colorScale" priority="6">
      <colorScale>
        <cfvo type="num" val="&quot;&gt;0&quot;"/>
        <cfvo type="num" val="&quot;&lt;0&quot;"/>
        <color theme="5" tint="0.59999389629810485"/>
        <color theme="6" tint="-0.249977111117893"/>
      </colorScale>
    </cfRule>
    <cfRule type="expression" dxfId="25" priority="7">
      <formula>$F11&gt;0</formula>
    </cfRule>
    <cfRule type="expression" dxfId="24" priority="8">
      <formula>$F7&gt;0</formula>
    </cfRule>
    <cfRule type="expression" dxfId="23" priority="9">
      <formula>$F10&gt;0</formula>
    </cfRule>
  </conditionalFormatting>
  <conditionalFormatting sqref="F4:G14 G32:G33 F16:G21 F23:G24 F26:G31">
    <cfRule type="cellIs" dxfId="22" priority="1" operator="lessThan">
      <formula>0</formula>
    </cfRule>
    <cfRule type="cellIs" dxfId="21" priority="2" operator="equal">
      <formula>0</formula>
    </cfRule>
    <cfRule type="cellIs" dxfId="20" priority="4" operator="greaterThan">
      <formula>0</formula>
    </cfRule>
  </conditionalFormatting>
  <conditionalFormatting sqref="F5:G5 G4">
    <cfRule type="colorScale" priority="20">
      <colorScale>
        <cfvo type="num" val="&quot;&gt;0&quot;"/>
        <cfvo type="num" val="&quot;&lt;0&quot;"/>
        <color theme="5" tint="0.59999389629810485"/>
        <color theme="6" tint="-0.499984740745262"/>
      </colorScale>
    </cfRule>
    <cfRule type="colorScale" priority="22">
      <colorScale>
        <cfvo type="num" val="&quot;&gt;0&quot;"/>
        <cfvo type="num" val="&quot;&lt;0&quot;"/>
        <color theme="5" tint="0.59999389629810485"/>
        <color theme="6" tint="-0.249977111117893"/>
      </colorScale>
    </cfRule>
  </conditionalFormatting>
  <conditionalFormatting sqref="F5:G5">
    <cfRule type="colorScale" priority="29">
      <colorScale>
        <cfvo type="num" val="&quot;&gt;0&quot;"/>
        <cfvo type="num" val="&quot;&lt;0&quot;"/>
        <color theme="5" tint="0.59999389629810485"/>
        <color theme="6" tint="-0.249977111117893"/>
      </colorScale>
    </cfRule>
    <cfRule type="expression" dxfId="19" priority="30">
      <formula>$F1048566&gt;0</formula>
    </cfRule>
    <cfRule type="colorScale" priority="31">
      <colorScale>
        <cfvo type="num" val="&quot;&gt;0&quot;"/>
        <cfvo type="num" val="&quot;&lt;0&quot;"/>
        <color theme="5" tint="0.59999389629810485"/>
        <color theme="6" tint="-0.249977111117893"/>
      </colorScale>
    </cfRule>
    <cfRule type="expression" dxfId="18" priority="32">
      <formula>$F1048566&gt;0</formula>
    </cfRule>
  </conditionalFormatting>
  <conditionalFormatting sqref="F6:G14">
    <cfRule type="expression" dxfId="17" priority="45">
      <formula>$F1048566&gt;0</formula>
    </cfRule>
  </conditionalFormatting>
  <conditionalFormatting sqref="F7:G8">
    <cfRule type="colorScale" priority="25">
      <colorScale>
        <cfvo type="num" val="&quot;&gt;0&quot;"/>
        <cfvo type="num" val="&quot;&lt;0&quot;"/>
        <color theme="5" tint="0.59999389629810485"/>
        <color theme="6" tint="-0.249977111117893"/>
      </colorScale>
    </cfRule>
    <cfRule type="expression" dxfId="16" priority="26">
      <formula>$F1048568&gt;0</formula>
    </cfRule>
    <cfRule type="colorScale" priority="27">
      <colorScale>
        <cfvo type="num" val="&quot;&gt;0&quot;"/>
        <cfvo type="num" val="&quot;&lt;0&quot;"/>
        <color theme="5" tint="0.59999389629810485"/>
        <color theme="6" tint="-0.249977111117893"/>
      </colorScale>
    </cfRule>
    <cfRule type="expression" dxfId="15" priority="28">
      <formula>$F1048568&gt;0</formula>
    </cfRule>
  </conditionalFormatting>
  <conditionalFormatting sqref="F13:G13">
    <cfRule type="expression" dxfId="14" priority="44">
      <formula>$F1048571&gt;0</formula>
    </cfRule>
  </conditionalFormatting>
  <conditionalFormatting sqref="F14:G14">
    <cfRule type="expression" dxfId="13" priority="43">
      <formula>$F1048571&gt;0</formula>
    </cfRule>
  </conditionalFormatting>
  <conditionalFormatting sqref="F16:G21">
    <cfRule type="cellIs" dxfId="12" priority="15" operator="lessThan">
      <formula>0</formula>
    </cfRule>
  </conditionalFormatting>
  <conditionalFormatting sqref="F23:G24">
    <cfRule type="cellIs" dxfId="11" priority="10" operator="lessThan">
      <formula>0</formula>
    </cfRule>
  </conditionalFormatting>
  <conditionalFormatting sqref="F26:G31">
    <cfRule type="cellIs" dxfId="10" priority="3" operator="lessThan">
      <formula>0</formula>
    </cfRule>
  </conditionalFormatting>
  <conditionalFormatting sqref="G4 F5:G5">
    <cfRule type="expression" dxfId="9" priority="21">
      <formula>$F1048565&gt;0</formula>
    </cfRule>
    <cfRule type="expression" dxfId="8" priority="23">
      <formula>$F1048565&gt;0</formula>
    </cfRule>
    <cfRule type="expression" dxfId="7" priority="24">
      <formula>$F1048564&gt;0</formula>
    </cfRule>
  </conditionalFormatting>
  <conditionalFormatting sqref="G4 F5:G14">
    <cfRule type="cellIs" dxfId="6" priority="40" operator="lessThan">
      <formula>0</formula>
    </cfRule>
    <cfRule type="expression" dxfId="5" priority="42">
      <formula>$F1048565&gt;0</formula>
    </cfRule>
  </conditionalFormatting>
  <conditionalFormatting sqref="G4">
    <cfRule type="colorScale" priority="33">
      <colorScale>
        <cfvo type="num" val="&quot;&gt;0&quot;"/>
        <cfvo type="num" val="&quot;&lt;0&quot;"/>
        <color theme="5" tint="0.59999389629810485"/>
        <color theme="6" tint="-0.249977111117893"/>
      </colorScale>
    </cfRule>
    <cfRule type="expression" dxfId="4" priority="34">
      <formula>$F1048565&gt;0</formula>
    </cfRule>
    <cfRule type="colorScale" priority="35">
      <colorScale>
        <cfvo type="num" val="&quot;&gt;0&quot;"/>
        <cfvo type="num" val="&quot;&lt;0&quot;"/>
        <color theme="5" tint="0.59999389629810485"/>
        <color theme="6" tint="-0.249977111117893"/>
      </colorScale>
    </cfRule>
    <cfRule type="expression" dxfId="3" priority="36">
      <formula>$F1048565&gt;0</formula>
    </cfRule>
  </conditionalFormatting>
  <conditionalFormatting sqref="G26:G33">
    <cfRule type="cellIs" dxfId="2" priority="39" operator="lessThan">
      <formula>0</formula>
    </cfRule>
  </conditionalFormatting>
  <conditionalFormatting sqref="I3:J3">
    <cfRule type="cellIs" dxfId="1" priority="37" operator="lessThan">
      <formula>0</formula>
    </cfRule>
    <cfRule type="expression" dxfId="0" priority="38">
      <formula>$F1048564&gt;0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72B4-C5F7-4BBB-88C2-C4C3C4F6B7B7}">
  <dimension ref="A1:J29"/>
  <sheetViews>
    <sheetView workbookViewId="0">
      <selection sqref="A1:A4"/>
    </sheetView>
  </sheetViews>
  <sheetFormatPr defaultColWidth="9" defaultRowHeight="14.4"/>
  <cols>
    <col min="1" max="1" width="8.33203125" style="137" bestFit="1" customWidth="1"/>
    <col min="2" max="2" width="16.109375" style="137" bestFit="1" customWidth="1"/>
    <col min="3" max="3" width="14.6640625" style="137" customWidth="1"/>
    <col min="4" max="4" width="13.77734375" style="137" customWidth="1"/>
    <col min="5" max="5" width="13.21875" style="137" customWidth="1"/>
    <col min="6" max="6" width="12.77734375" style="137" bestFit="1" customWidth="1"/>
    <col min="7" max="16384" width="9" style="137"/>
  </cols>
  <sheetData>
    <row r="1" spans="1:10">
      <c r="A1" s="284"/>
      <c r="B1" s="285" t="s">
        <v>160</v>
      </c>
      <c r="C1" s="285"/>
      <c r="D1" s="285"/>
      <c r="E1" s="285"/>
      <c r="F1" s="285"/>
      <c r="G1" s="285"/>
      <c r="H1" s="285"/>
      <c r="I1" s="285"/>
      <c r="J1" s="285"/>
    </row>
    <row r="2" spans="1:10">
      <c r="A2" s="284"/>
      <c r="B2" s="285"/>
      <c r="C2" s="285"/>
      <c r="D2" s="285"/>
      <c r="E2" s="285"/>
      <c r="F2" s="285"/>
      <c r="G2" s="285"/>
      <c r="H2" s="285"/>
      <c r="I2" s="285"/>
      <c r="J2" s="285"/>
    </row>
    <row r="3" spans="1:10">
      <c r="A3" s="284"/>
      <c r="B3" s="136" t="s">
        <v>161</v>
      </c>
      <c r="C3" s="286">
        <f>'2566'!C3</f>
        <v>0</v>
      </c>
      <c r="D3" s="286"/>
      <c r="E3" s="286"/>
      <c r="F3" s="286"/>
      <c r="G3" s="286"/>
      <c r="H3" s="286"/>
      <c r="I3" s="286"/>
      <c r="J3" s="286"/>
    </row>
    <row r="4" spans="1:10">
      <c r="A4" s="284"/>
      <c r="B4" s="285"/>
      <c r="C4" s="285"/>
      <c r="D4" s="285"/>
      <c r="E4" s="285"/>
      <c r="F4" s="285"/>
      <c r="G4" s="285"/>
      <c r="H4" s="285"/>
      <c r="I4" s="285"/>
      <c r="J4" s="285"/>
    </row>
    <row r="5" spans="1:10">
      <c r="A5" s="151" t="s">
        <v>177</v>
      </c>
      <c r="B5" s="152">
        <v>2567</v>
      </c>
      <c r="C5" s="153"/>
      <c r="D5" s="153"/>
      <c r="E5" s="153"/>
      <c r="F5" s="153"/>
      <c r="G5" s="153"/>
      <c r="H5" s="153"/>
      <c r="I5" s="153"/>
      <c r="J5" s="154"/>
    </row>
    <row r="6" spans="1:10">
      <c r="A6" s="287"/>
      <c r="B6" s="276" t="s">
        <v>2</v>
      </c>
      <c r="C6" s="278" t="s">
        <v>162</v>
      </c>
      <c r="D6" s="281" t="s">
        <v>163</v>
      </c>
      <c r="E6" s="281" t="s">
        <v>164</v>
      </c>
      <c r="F6" s="288"/>
      <c r="G6" s="289"/>
      <c r="H6" s="289"/>
      <c r="I6" s="289"/>
      <c r="J6" s="290"/>
    </row>
    <row r="7" spans="1:10">
      <c r="A7" s="287"/>
      <c r="B7" s="276"/>
      <c r="C7" s="278"/>
      <c r="D7" s="281"/>
      <c r="E7" s="281"/>
      <c r="F7" s="288"/>
      <c r="G7" s="289"/>
      <c r="H7" s="289"/>
      <c r="I7" s="289"/>
      <c r="J7" s="290"/>
    </row>
    <row r="8" spans="1:10">
      <c r="A8" s="287"/>
      <c r="B8" s="276"/>
      <c r="C8" s="278"/>
      <c r="D8" s="281"/>
      <c r="E8" s="281"/>
      <c r="F8" s="288"/>
      <c r="G8" s="289"/>
      <c r="H8" s="289"/>
      <c r="I8" s="289"/>
      <c r="J8" s="290"/>
    </row>
    <row r="9" spans="1:10">
      <c r="A9" s="287"/>
      <c r="B9" s="276"/>
      <c r="C9" s="279"/>
      <c r="D9" s="282"/>
      <c r="E9" s="282"/>
      <c r="F9" s="288"/>
      <c r="G9" s="289"/>
      <c r="H9" s="289"/>
      <c r="I9" s="289"/>
      <c r="J9" s="290"/>
    </row>
    <row r="10" spans="1:10" ht="22.5" customHeight="1">
      <c r="A10" s="287"/>
      <c r="B10" s="140" t="s">
        <v>23</v>
      </c>
      <c r="C10" s="200">
        <f>'2567'!R28</f>
        <v>0</v>
      </c>
      <c r="D10" s="139" t="e">
        <f>C10/C$13%</f>
        <v>#DIV/0!</v>
      </c>
      <c r="E10" s="139" t="e">
        <f>C10/SUM(C10:C12)%</f>
        <v>#DIV/0!</v>
      </c>
      <c r="F10" s="288"/>
      <c r="G10" s="289"/>
      <c r="H10" s="289"/>
      <c r="I10" s="289"/>
      <c r="J10" s="290"/>
    </row>
    <row r="11" spans="1:10" ht="22.5" customHeight="1">
      <c r="A11" s="287"/>
      <c r="B11" s="140" t="s">
        <v>38</v>
      </c>
      <c r="C11" s="200">
        <f>'2567'!R33</f>
        <v>0</v>
      </c>
      <c r="D11" s="139" t="e">
        <f>C11/C$13%</f>
        <v>#DIV/0!</v>
      </c>
      <c r="E11" s="139" t="e">
        <f>C11/SUM(C10:C12)%</f>
        <v>#DIV/0!</v>
      </c>
      <c r="F11" s="288"/>
      <c r="G11" s="289"/>
      <c r="H11" s="289"/>
      <c r="I11" s="289"/>
      <c r="J11" s="290"/>
    </row>
    <row r="12" spans="1:10" ht="22.5" customHeight="1">
      <c r="A12" s="287"/>
      <c r="B12" s="141" t="s">
        <v>165</v>
      </c>
      <c r="C12" s="200">
        <f>'2567'!R41</f>
        <v>0</v>
      </c>
      <c r="D12" s="142"/>
      <c r="E12" s="138" t="e">
        <f>C12/SUM(C10:C12)%</f>
        <v>#DIV/0!</v>
      </c>
      <c r="F12" s="288"/>
      <c r="G12" s="289"/>
      <c r="H12" s="289"/>
      <c r="I12" s="289"/>
      <c r="J12" s="290"/>
    </row>
    <row r="13" spans="1:10" ht="22.5" customHeight="1">
      <c r="A13" s="287"/>
      <c r="B13" s="150" t="s">
        <v>166</v>
      </c>
      <c r="C13" s="143">
        <f>SUM(C10:C11)</f>
        <v>0</v>
      </c>
      <c r="D13" s="144" t="e">
        <f>SUM(D10:D11)</f>
        <v>#DIV/0!</v>
      </c>
      <c r="E13" s="144" t="e">
        <f>SUM(E10:E12)</f>
        <v>#DIV/0!</v>
      </c>
      <c r="F13" s="288"/>
      <c r="G13" s="289"/>
      <c r="H13" s="289"/>
      <c r="I13" s="289"/>
      <c r="J13" s="290"/>
    </row>
    <row r="14" spans="1:10" ht="22.5" customHeight="1">
      <c r="A14" s="145"/>
      <c r="B14" s="145"/>
      <c r="C14" s="148"/>
      <c r="D14" s="148"/>
      <c r="E14" s="148"/>
      <c r="F14" s="148"/>
      <c r="G14" s="148"/>
      <c r="H14" s="148"/>
      <c r="I14" s="148"/>
      <c r="J14" s="149"/>
    </row>
    <row r="15" spans="1:10" ht="22.5" customHeight="1">
      <c r="A15" s="145"/>
      <c r="B15" s="273" t="s">
        <v>167</v>
      </c>
      <c r="C15" s="274"/>
      <c r="D15" s="201" t="e">
        <f>C13/F15</f>
        <v>#DIV/0!</v>
      </c>
      <c r="E15" s="146" t="s">
        <v>168</v>
      </c>
      <c r="F15" s="147">
        <f>'2567'!P47</f>
        <v>0</v>
      </c>
      <c r="G15" s="148"/>
      <c r="H15" s="148"/>
      <c r="I15" s="148"/>
      <c r="J15" s="149"/>
    </row>
    <row r="16" spans="1:10">
      <c r="A16" s="155"/>
      <c r="B16" s="155"/>
      <c r="C16" s="156"/>
      <c r="D16" s="156"/>
      <c r="E16" s="156"/>
      <c r="F16" s="156"/>
      <c r="G16" s="156"/>
      <c r="H16" s="156"/>
      <c r="I16" s="156"/>
      <c r="J16" s="157"/>
    </row>
    <row r="17" spans="1:10">
      <c r="A17" s="151" t="s">
        <v>169</v>
      </c>
      <c r="B17" s="152">
        <v>2566</v>
      </c>
      <c r="C17" s="153"/>
      <c r="D17" s="153"/>
      <c r="E17" s="153"/>
      <c r="F17" s="153"/>
      <c r="G17" s="153"/>
      <c r="H17" s="153"/>
      <c r="I17" s="153"/>
      <c r="J17" s="154"/>
    </row>
    <row r="18" spans="1:10">
      <c r="A18" s="158"/>
      <c r="B18" s="158"/>
      <c r="C18" s="159"/>
      <c r="D18" s="159"/>
      <c r="E18" s="159"/>
      <c r="F18" s="159"/>
      <c r="G18" s="159"/>
      <c r="H18" s="159"/>
      <c r="I18" s="159"/>
      <c r="J18" s="160"/>
    </row>
    <row r="19" spans="1:10">
      <c r="A19" s="158"/>
      <c r="B19" s="275" t="s">
        <v>2</v>
      </c>
      <c r="C19" s="277" t="s">
        <v>162</v>
      </c>
      <c r="D19" s="280" t="s">
        <v>163</v>
      </c>
      <c r="E19" s="280" t="s">
        <v>164</v>
      </c>
      <c r="F19" s="145"/>
      <c r="G19" s="283"/>
      <c r="H19" s="283"/>
      <c r="I19" s="283"/>
      <c r="J19" s="149"/>
    </row>
    <row r="20" spans="1:10">
      <c r="A20" s="145"/>
      <c r="B20" s="276"/>
      <c r="C20" s="278"/>
      <c r="D20" s="281"/>
      <c r="E20" s="281"/>
      <c r="F20" s="145"/>
      <c r="G20" s="148"/>
      <c r="H20" s="148"/>
      <c r="I20" s="148"/>
      <c r="J20" s="149"/>
    </row>
    <row r="21" spans="1:10">
      <c r="A21" s="158"/>
      <c r="B21" s="276"/>
      <c r="C21" s="278"/>
      <c r="D21" s="281"/>
      <c r="E21" s="281"/>
      <c r="F21" s="145"/>
      <c r="G21" s="148"/>
      <c r="H21" s="148"/>
      <c r="I21" s="148"/>
      <c r="J21" s="149"/>
    </row>
    <row r="22" spans="1:10">
      <c r="A22" s="158"/>
      <c r="B22" s="276"/>
      <c r="C22" s="279"/>
      <c r="D22" s="282"/>
      <c r="E22" s="282"/>
      <c r="F22" s="145"/>
      <c r="G22" s="148"/>
      <c r="H22" s="148"/>
      <c r="I22" s="148"/>
      <c r="J22" s="149"/>
    </row>
    <row r="23" spans="1:10" ht="22.5" customHeight="1">
      <c r="A23" s="158"/>
      <c r="B23" s="140" t="s">
        <v>23</v>
      </c>
      <c r="C23" s="200">
        <f>'2566'!R28</f>
        <v>0</v>
      </c>
      <c r="D23" s="139" t="e">
        <f>C23/C$26%</f>
        <v>#DIV/0!</v>
      </c>
      <c r="E23" s="139" t="e">
        <f>C23/SUM(C23:C25)%</f>
        <v>#DIV/0!</v>
      </c>
      <c r="F23" s="145"/>
      <c r="G23" s="148"/>
      <c r="H23" s="148"/>
      <c r="I23" s="148"/>
      <c r="J23" s="149"/>
    </row>
    <row r="24" spans="1:10" ht="22.5" customHeight="1">
      <c r="A24" s="158"/>
      <c r="B24" s="140" t="s">
        <v>38</v>
      </c>
      <c r="C24" s="200">
        <f>'2566'!R33</f>
        <v>0</v>
      </c>
      <c r="D24" s="139" t="e">
        <f>C24/C$26%</f>
        <v>#DIV/0!</v>
      </c>
      <c r="E24" s="139" t="e">
        <f>C24/SUM(C23:C25)%</f>
        <v>#DIV/0!</v>
      </c>
      <c r="F24" s="145"/>
      <c r="G24" s="148"/>
      <c r="H24" s="148"/>
      <c r="I24" s="148"/>
      <c r="J24" s="149"/>
    </row>
    <row r="25" spans="1:10" ht="22.5" customHeight="1">
      <c r="A25" s="158"/>
      <c r="B25" s="141" t="s">
        <v>165</v>
      </c>
      <c r="C25" s="200">
        <f>'2566'!R41</f>
        <v>0</v>
      </c>
      <c r="D25" s="142"/>
      <c r="E25" s="138" t="e">
        <f>C25/SUM(C23:C25)%</f>
        <v>#DIV/0!</v>
      </c>
      <c r="F25" s="145"/>
      <c r="G25" s="148"/>
      <c r="H25" s="148"/>
      <c r="I25" s="148"/>
      <c r="J25" s="149"/>
    </row>
    <row r="26" spans="1:10">
      <c r="A26" s="158"/>
      <c r="B26" s="150" t="s">
        <v>166</v>
      </c>
      <c r="C26" s="143">
        <f>SUM(C23:C24)</f>
        <v>0</v>
      </c>
      <c r="D26" s="144" t="e">
        <f>SUM(D23:D24)</f>
        <v>#DIV/0!</v>
      </c>
      <c r="E26" s="144" t="e">
        <f>SUM(E23:E25)</f>
        <v>#DIV/0!</v>
      </c>
      <c r="F26" s="145"/>
      <c r="G26" s="148"/>
      <c r="H26" s="148"/>
      <c r="I26" s="148"/>
      <c r="J26" s="149"/>
    </row>
    <row r="27" spans="1:10" ht="22.5" customHeight="1">
      <c r="A27" s="158"/>
      <c r="B27" s="145"/>
      <c r="C27" s="148"/>
      <c r="D27" s="148"/>
      <c r="E27" s="148"/>
      <c r="F27" s="148"/>
      <c r="G27" s="148"/>
      <c r="H27" s="148"/>
      <c r="I27" s="148"/>
      <c r="J27" s="149"/>
    </row>
    <row r="28" spans="1:10" s="165" customFormat="1" ht="22.5" customHeight="1">
      <c r="A28" s="161"/>
      <c r="B28" s="273" t="s">
        <v>167</v>
      </c>
      <c r="C28" s="274"/>
      <c r="D28" s="202" t="e">
        <f>C26/F28</f>
        <v>#DIV/0!</v>
      </c>
      <c r="E28" s="162" t="s">
        <v>168</v>
      </c>
      <c r="F28" s="147">
        <f>'2566'!P47</f>
        <v>0</v>
      </c>
      <c r="G28" s="163"/>
      <c r="H28" s="163"/>
      <c r="I28" s="163"/>
      <c r="J28" s="164"/>
    </row>
    <row r="29" spans="1:10">
      <c r="A29" s="166"/>
      <c r="B29" s="166"/>
      <c r="C29" s="167"/>
      <c r="D29" s="167"/>
      <c r="E29" s="167"/>
      <c r="F29" s="167"/>
      <c r="G29" s="167"/>
      <c r="H29" s="167"/>
      <c r="I29" s="167"/>
      <c r="J29" s="168"/>
    </row>
  </sheetData>
  <mergeCells count="17">
    <mergeCell ref="E19:E22"/>
    <mergeCell ref="G19:I19"/>
    <mergeCell ref="A1:A4"/>
    <mergeCell ref="B1:J2"/>
    <mergeCell ref="C3:J3"/>
    <mergeCell ref="B4:J4"/>
    <mergeCell ref="A6:A13"/>
    <mergeCell ref="B6:B9"/>
    <mergeCell ref="C6:C9"/>
    <mergeCell ref="D6:D9"/>
    <mergeCell ref="E6:E9"/>
    <mergeCell ref="F6:J13"/>
    <mergeCell ref="B28:C28"/>
    <mergeCell ref="B15:C15"/>
    <mergeCell ref="B19:B22"/>
    <mergeCell ref="C19:C22"/>
    <mergeCell ref="D19:D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2558</vt:lpstr>
      <vt:lpstr>2566</vt:lpstr>
      <vt:lpstr>2567</vt:lpstr>
      <vt:lpstr>EF TGO AR5</vt:lpstr>
      <vt:lpstr>1_คำนวณลงรายงาน</vt:lpstr>
      <vt:lpstr>2_สรุปผลการปล่อย GHG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diwpc2567.40@outlook.com</dc:creator>
  <cp:lastModifiedBy>adisak711</cp:lastModifiedBy>
  <dcterms:created xsi:type="dcterms:W3CDTF">2025-02-10T03:28:14Z</dcterms:created>
  <dcterms:modified xsi:type="dcterms:W3CDTF">2025-02-10T06:24:59Z</dcterms:modified>
</cp:coreProperties>
</file>